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omments8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comments6.xml" ContentType="application/vnd.openxmlformats-officedocument.spreadsheetml.comments+xml"/>
  <Override PartName="/xl/comments7.xml" ContentType="application/vnd.openxmlformats-officedocument.spreadsheetml.comment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comments9.xml" ContentType="application/vnd.openxmlformats-officedocument.spreadsheetml.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-570" yWindow="60" windowWidth="16440" windowHeight="9375" tabRatio="943" activeTab="3"/>
  </bookViews>
  <sheets>
    <sheet name="F_01.01" sheetId="140" r:id="rId1"/>
    <sheet name="F_01.02" sheetId="141" r:id="rId2"/>
    <sheet name="F_01.03" sheetId="116" r:id="rId3"/>
    <sheet name="F_02.00" sheetId="143" r:id="rId4"/>
    <sheet name="F_03.00" sheetId="168" state="hidden" r:id="rId5"/>
    <sheet name="F_04.01" sheetId="144" state="hidden" r:id="rId6"/>
    <sheet name="F_04.02" sheetId="198" state="hidden" r:id="rId7"/>
    <sheet name="F_04.03" sheetId="199" state="hidden" r:id="rId8"/>
    <sheet name="F_04.05" sheetId="201" state="hidden" r:id="rId9"/>
    <sheet name="F_05.00" sheetId="126" state="hidden" r:id="rId10"/>
    <sheet name="F_06.00" sheetId="182" state="hidden" r:id="rId11"/>
    <sheet name="F_08.01" sheetId="145" state="hidden" r:id="rId12"/>
    <sheet name="F_08.02" sheetId="202" state="hidden" r:id="rId13"/>
    <sheet name="F_09.01" sheetId="146" state="hidden" r:id="rId14"/>
    <sheet name="F_09.02" sheetId="203" state="hidden" r:id="rId15"/>
    <sheet name="F_10.00" sheetId="124" state="hidden" r:id="rId16"/>
    <sheet name="F_11.01" sheetId="178" state="hidden" r:id="rId17"/>
    <sheet name="F_13.01" sheetId="183" state="hidden" r:id="rId18"/>
    <sheet name="F_13.02" sheetId="204" state="hidden" r:id="rId19"/>
    <sheet name="F_13.03" sheetId="205" state="hidden" r:id="rId20"/>
    <sheet name="F_14.00" sheetId="153" state="hidden" r:id="rId21"/>
    <sheet name="F_15.00" sheetId="155" state="hidden" r:id="rId22"/>
    <sheet name="F_16.01" sheetId="169" state="hidden" r:id="rId23"/>
    <sheet name="F_16.02" sheetId="206" state="hidden" r:id="rId24"/>
    <sheet name="F_16.03" sheetId="207" state="hidden" r:id="rId25"/>
    <sheet name="F_16.04" sheetId="208" state="hidden" r:id="rId26"/>
    <sheet name="F_16.05" sheetId="209" state="hidden" r:id="rId27"/>
    <sheet name="F_16.06" sheetId="210" state="hidden" r:id="rId28"/>
    <sheet name="F_17.01" sheetId="190" state="hidden" r:id="rId29"/>
    <sheet name="F_17.02" sheetId="212" state="hidden" r:id="rId30"/>
    <sheet name="F_17.03" sheetId="213" state="hidden" r:id="rId31"/>
  </sheets>
  <definedNames>
    <definedName name="_xlnm.Print_Area" localSheetId="0">F_01.01!$B$6:$E$51</definedName>
    <definedName name="_xlnm.Print_Area" localSheetId="1">F_01.02!$B$6:$E$41</definedName>
    <definedName name="_xlnm.Print_Area" localSheetId="2">F_01.03!$B$8:$D$49</definedName>
    <definedName name="_xlnm.Print_Area" localSheetId="3">F_02.00!$B$6:$E$82</definedName>
    <definedName name="_xlnm.Print_Area" localSheetId="4">F_03.00!$B$1:$E$49</definedName>
    <definedName name="_xlnm.Print_Area" localSheetId="5">F_04.01!$B$1:$F$32</definedName>
    <definedName name="_xlnm.Print_Area" localSheetId="6">F_04.02!$B$1:$F$33</definedName>
    <definedName name="_xlnm.Print_Area" localSheetId="7">F_04.03!$B$1:$H$33</definedName>
    <definedName name="_xlnm.Print_Area" localSheetId="8">F_04.05!$B$1:$E$16</definedName>
    <definedName name="_xlnm.Print_Area" localSheetId="9">F_05.00!$B$1:$K$27</definedName>
    <definedName name="_xlnm.Print_Area" localSheetId="10">F_06.00!$B$1:$G$34</definedName>
    <definedName name="_xlnm.Print_Area" localSheetId="11">F_08.01!$B$1:$J$60</definedName>
    <definedName name="_xlnm.Print_Area" localSheetId="12">F_08.02!$B$1:$F$18</definedName>
    <definedName name="_xlnm.Print_Area" localSheetId="13">F_09.01!$B$1:$E$38</definedName>
    <definedName name="_xlnm.Print_Area" localSheetId="14">F_09.02!$B$1:$F$35</definedName>
    <definedName name="_xlnm.Print_Area" localSheetId="15">F_10.00!$B$1:$H$47</definedName>
    <definedName name="_xlnm.Print_Area" localSheetId="16">F_11.01!$B$1:$H$68</definedName>
    <definedName name="_xlnm.Print_Area" localSheetId="17">F_13.01!$B$1:$I$20</definedName>
    <definedName name="_xlnm.Print_Area" localSheetId="18">F_13.02!$B$1:$E$19</definedName>
    <definedName name="_xlnm.Print_Area" localSheetId="19">F_13.03!$B$1:$E$14</definedName>
    <definedName name="_xlnm.Print_Area" localSheetId="20">F_14.00!$B$1:$L$42</definedName>
    <definedName name="_xlnm.Print_Area" localSheetId="21">F_15.00!$B$1:$O$35</definedName>
    <definedName name="_xlnm.Print_Area" localSheetId="22">F_16.01!$B$1:$F$41</definedName>
    <definedName name="_xlnm.Print_Area" localSheetId="23">F_16.02!$B$1:$G$20</definedName>
    <definedName name="_xlnm.Print_Area" localSheetId="24">F_16.03!$B$1:$E$23</definedName>
    <definedName name="_xlnm.Print_Area" localSheetId="25">F_16.04!$B$1:$E$21</definedName>
    <definedName name="_xlnm.Print_Area" localSheetId="26">F_16.05!$B$1:$F$21</definedName>
    <definedName name="_xlnm.Print_Area" localSheetId="27">F_16.06!$B$1:$E$18</definedName>
    <definedName name="_xlnm.Print_Area" localSheetId="28">F_17.01!$B$1:$E$50</definedName>
    <definedName name="_xlnm.Print_Area" localSheetId="29">F_17.02!$B$1:$E$17</definedName>
    <definedName name="_xlnm.Print_Area" localSheetId="30">F_17.03!$B$1:$E$52</definedName>
    <definedName name="_xlnm.Print_Titles" localSheetId="3">F_02.00!$6:$12</definedName>
    <definedName name="_xlnm.Print_Titles" localSheetId="11">F_08.01!$12:$15</definedName>
    <definedName name="_xlnm.Print_Titles" localSheetId="15">F_10.00!$12:$15</definedName>
    <definedName name="_xlnm.Print_Titles" localSheetId="20">F_14.00!$12:$16</definedName>
    <definedName name="Z_1DB48480_6711_40FB_9C4F_EB173E700CA0_.wvu.PrintArea" localSheetId="0" hidden="1">F_01.01!$D$6:$E$41</definedName>
    <definedName name="Z_1DB48480_6711_40FB_9C4F_EB173E700CA0_.wvu.PrintArea" localSheetId="1" hidden="1">F_01.02!#REF!</definedName>
    <definedName name="Z_1DB48480_6711_40FB_9C4F_EB173E700CA0_.wvu.PrintArea" localSheetId="2" hidden="1">F_01.03!#REF!</definedName>
    <definedName name="Z_1DB48480_6711_40FB_9C4F_EB173E700CA0_.wvu.PrintArea" localSheetId="3" hidden="1">F_02.00!$D$6:$E$77</definedName>
    <definedName name="Z_1DB48480_6711_40FB_9C4F_EB173E700CA0_.wvu.PrintArea" localSheetId="4" hidden="1">F_03.00!$C$12:$J$47</definedName>
    <definedName name="Z_1DB48480_6711_40FB_9C4F_EB173E700CA0_.wvu.PrintArea" localSheetId="5" hidden="1">F_04.01!#REF!</definedName>
    <definedName name="Z_1DB48480_6711_40FB_9C4F_EB173E700CA0_.wvu.PrintArea" localSheetId="6" hidden="1">F_04.02!#REF!</definedName>
    <definedName name="Z_1DB48480_6711_40FB_9C4F_EB173E700CA0_.wvu.PrintArea" localSheetId="7" hidden="1">F_04.03!#REF!</definedName>
    <definedName name="Z_1DB48480_6711_40FB_9C4F_EB173E700CA0_.wvu.PrintArea" localSheetId="8" hidden="1">F_04.05!#REF!</definedName>
    <definedName name="Z_1DB48480_6711_40FB_9C4F_EB173E700CA0_.wvu.PrintArea" localSheetId="9" hidden="1">F_05.00!$D$12:$H$22</definedName>
    <definedName name="Z_1DB48480_6711_40FB_9C4F_EB173E700CA0_.wvu.PrintArea" localSheetId="11" hidden="1">F_08.01!$C$6:$D$60</definedName>
    <definedName name="Z_1DB48480_6711_40FB_9C4F_EB173E700CA0_.wvu.PrintArea" localSheetId="12" hidden="1">F_08.02!$C$6:$D$8</definedName>
    <definedName name="Z_1DB48480_6711_40FB_9C4F_EB173E700CA0_.wvu.PrintArea" localSheetId="17" hidden="1">F_13.01!$C$6:$I$20</definedName>
    <definedName name="Z_1DB48480_6711_40FB_9C4F_EB173E700CA0_.wvu.PrintArea" localSheetId="18" hidden="1">F_13.02!$C$6:$E$19</definedName>
    <definedName name="Z_1DB48480_6711_40FB_9C4F_EB173E700CA0_.wvu.PrintArea" localSheetId="19" hidden="1">F_13.03!$C$6:$E$9</definedName>
    <definedName name="Z_1DB48480_6711_40FB_9C4F_EB173E700CA0_.wvu.PrintArea" localSheetId="21" hidden="1">F_15.00!$D$6:$N$35</definedName>
    <definedName name="Z_1DB48480_6711_40FB_9C4F_EB173E700CA0_.wvu.PrintArea" localSheetId="22" hidden="1">F_16.01!$C$6:$E$41</definedName>
    <definedName name="Z_1DB48480_6711_40FB_9C4F_EB173E700CA0_.wvu.PrintArea" localSheetId="23" hidden="1">F_16.02!$C$6:$E$20</definedName>
    <definedName name="Z_1DB48480_6711_40FB_9C4F_EB173E700CA0_.wvu.PrintArea" localSheetId="24" hidden="1">F_16.03!$C$6:$E$7</definedName>
    <definedName name="Z_1DB48480_6711_40FB_9C4F_EB173E700CA0_.wvu.PrintArea" localSheetId="25" hidden="1">F_16.04!$C$6:$E$7</definedName>
    <definedName name="Z_1DB48480_6711_40FB_9C4F_EB173E700CA0_.wvu.PrintArea" localSheetId="26" hidden="1">F_16.05!$C$6:$E$7</definedName>
    <definedName name="Z_1DB48480_6711_40FB_9C4F_EB173E700CA0_.wvu.PrintArea" localSheetId="27" hidden="1">F_16.06!$C$6:$E$7</definedName>
    <definedName name="Z_1DB48480_6711_40FB_9C4F_EB173E700CA0_.wvu.PrintArea" localSheetId="28" hidden="1">F_17.01!#REF!</definedName>
    <definedName name="Z_1DB48480_6711_40FB_9C4F_EB173E700CA0_.wvu.PrintArea" localSheetId="29" hidden="1">F_17.02!#REF!</definedName>
    <definedName name="Z_1DB48480_6711_40FB_9C4F_EB173E700CA0_.wvu.PrintArea" localSheetId="30" hidden="1">F_17.03!$C$40:$E$52</definedName>
  </definedNames>
  <calcPr calcId="125725"/>
  <customWorkbookViews>
    <customWorkbookView name="a456100 - Visualizzazione personale" guid="{1DB48480-6711-40FB-9C4F-EB173E700CA0}" mergeInterval="0" personalView="1" maximized="1" windowWidth="1020" windowHeight="605" activeSheetId="54" showComments="commIndAndComment"/>
  </customWorkbookViews>
</workbook>
</file>

<file path=xl/calcChain.xml><?xml version="1.0" encoding="utf-8"?>
<calcChain xmlns="http://schemas.openxmlformats.org/spreadsheetml/2006/main">
  <c r="F15" i="204"/>
  <c r="E19" i="183"/>
  <c r="E17" s="1"/>
  <c r="E29" i="146"/>
  <c r="H24" i="126" l="1"/>
  <c r="E22" i="208" l="1"/>
  <c r="F25" i="206"/>
  <c r="H18" i="203" l="1"/>
  <c r="F32"/>
  <c r="K29" i="126"/>
  <c r="H20"/>
  <c r="H15"/>
  <c r="E16" i="212" l="1"/>
  <c r="K34" i="203"/>
  <c r="K36" s="1"/>
  <c r="K32"/>
  <c r="F17" i="183" l="1"/>
  <c r="G17"/>
  <c r="H17"/>
  <c r="I17"/>
  <c r="M23" i="126"/>
  <c r="O23" s="1"/>
  <c r="E20" i="206" l="1"/>
  <c r="E19" i="204"/>
  <c r="I32" i="203"/>
  <c r="F15"/>
  <c r="H15" s="1"/>
  <c r="E22"/>
  <c r="F29"/>
  <c r="H31" i="146"/>
  <c r="E31"/>
  <c r="E23"/>
  <c r="E15"/>
  <c r="H23" l="1"/>
  <c r="E15" i="212"/>
  <c r="E14"/>
  <c r="H15" i="146"/>
  <c r="E17" i="212" l="1"/>
  <c r="E18" s="1"/>
  <c r="E49" i="213" l="1"/>
  <c r="E48"/>
  <c r="E47"/>
  <c r="E45"/>
  <c r="E44"/>
  <c r="E42"/>
  <c r="E40"/>
  <c r="E37"/>
  <c r="E36"/>
  <c r="E34"/>
  <c r="E33"/>
  <c r="E29"/>
  <c r="E28"/>
  <c r="E26"/>
  <c r="E27"/>
  <c r="E25"/>
  <c r="E22"/>
  <c r="E23"/>
  <c r="E21"/>
  <c r="E16"/>
  <c r="E17"/>
  <c r="E18"/>
  <c r="E19"/>
  <c r="E15"/>
  <c r="E49" i="190"/>
  <c r="E48"/>
  <c r="E47"/>
  <c r="E46"/>
  <c r="E44"/>
  <c r="E43"/>
  <c r="E38"/>
  <c r="E39"/>
  <c r="E37"/>
  <c r="E36"/>
  <c r="E35"/>
  <c r="E32"/>
  <c r="E29"/>
  <c r="E30"/>
  <c r="E25"/>
  <c r="E26"/>
  <c r="E24"/>
  <c r="E23" s="1"/>
  <c r="E20"/>
  <c r="E21"/>
  <c r="E22"/>
  <c r="E19"/>
  <c r="E18" s="1"/>
  <c r="E16"/>
  <c r="E17"/>
  <c r="E15"/>
  <c r="E23" i="207"/>
  <c r="E24" s="1"/>
  <c r="E21" i="208"/>
  <c r="E32" i="213" l="1"/>
  <c r="E14"/>
  <c r="E24"/>
  <c r="E34" i="190"/>
  <c r="E45"/>
  <c r="E14"/>
  <c r="E20" i="213"/>
  <c r="E42" i="190"/>
  <c r="F30" i="169"/>
  <c r="F41" s="1"/>
  <c r="E22"/>
  <c r="E16"/>
  <c r="E41" l="1"/>
  <c r="F38" i="153" l="1"/>
  <c r="G38"/>
  <c r="H38"/>
  <c r="I38"/>
  <c r="J38"/>
  <c r="K38"/>
  <c r="L38"/>
  <c r="E38"/>
  <c r="F32"/>
  <c r="G32"/>
  <c r="H32"/>
  <c r="I32"/>
  <c r="J32"/>
  <c r="K32"/>
  <c r="L32"/>
  <c r="E32"/>
  <c r="K26"/>
  <c r="L26"/>
  <c r="J26"/>
  <c r="F26"/>
  <c r="G26"/>
  <c r="E26"/>
  <c r="F22"/>
  <c r="G22"/>
  <c r="H22"/>
  <c r="I22"/>
  <c r="J22"/>
  <c r="K22"/>
  <c r="L22"/>
  <c r="E22"/>
  <c r="F17"/>
  <c r="G17"/>
  <c r="H17"/>
  <c r="I17"/>
  <c r="J17"/>
  <c r="K17"/>
  <c r="L17"/>
  <c r="E17"/>
  <c r="E34" i="124" l="1"/>
  <c r="H34"/>
  <c r="G34"/>
  <c r="F34"/>
  <c r="E28"/>
  <c r="H28"/>
  <c r="G28"/>
  <c r="F28"/>
  <c r="E22"/>
  <c r="H22"/>
  <c r="G22"/>
  <c r="F22"/>
  <c r="F16"/>
  <c r="G16"/>
  <c r="H16"/>
  <c r="E16"/>
  <c r="G44"/>
  <c r="H44"/>
  <c r="F56" i="145"/>
  <c r="G56"/>
  <c r="G51" s="1"/>
  <c r="E56"/>
  <c r="E51" s="1"/>
  <c r="F51"/>
  <c r="G46"/>
  <c r="F46"/>
  <c r="E46"/>
  <c r="E41"/>
  <c r="G41"/>
  <c r="F41"/>
  <c r="E36"/>
  <c r="G36"/>
  <c r="F36"/>
  <c r="E31"/>
  <c r="G31"/>
  <c r="F31"/>
  <c r="E26"/>
  <c r="G26"/>
  <c r="F26"/>
  <c r="F21"/>
  <c r="G21"/>
  <c r="E21"/>
  <c r="E17"/>
  <c r="H60"/>
  <c r="I60"/>
  <c r="F34" i="182"/>
  <c r="G34"/>
  <c r="G35" s="1"/>
  <c r="E34"/>
  <c r="E35" s="1"/>
  <c r="F44" i="124" l="1"/>
  <c r="F48" s="1"/>
  <c r="E44"/>
  <c r="E48" s="1"/>
  <c r="G20" i="145"/>
  <c r="G60" s="1"/>
  <c r="F20"/>
  <c r="F60" s="1"/>
  <c r="E20"/>
  <c r="E60" s="1"/>
  <c r="G22" i="126" l="1"/>
  <c r="H22"/>
  <c r="I22"/>
  <c r="J22"/>
  <c r="K22"/>
  <c r="F22"/>
  <c r="F28"/>
  <c r="G27" i="199"/>
  <c r="H26"/>
  <c r="G28"/>
  <c r="G29"/>
  <c r="G30"/>
  <c r="G31"/>
  <c r="G32"/>
  <c r="F26"/>
  <c r="I26" s="1"/>
  <c r="E26"/>
  <c r="H20"/>
  <c r="G25"/>
  <c r="G24"/>
  <c r="G23"/>
  <c r="G22"/>
  <c r="G21"/>
  <c r="F20"/>
  <c r="E20"/>
  <c r="H15"/>
  <c r="H33" s="1"/>
  <c r="G19"/>
  <c r="G18"/>
  <c r="G17"/>
  <c r="G16"/>
  <c r="F15"/>
  <c r="E15"/>
  <c r="G26" i="144"/>
  <c r="G20"/>
  <c r="G15"/>
  <c r="F26"/>
  <c r="E26"/>
  <c r="F20"/>
  <c r="E20"/>
  <c r="E15"/>
  <c r="E41" i="168"/>
  <c r="E37"/>
  <c r="E32"/>
  <c r="E28"/>
  <c r="E24"/>
  <c r="E16"/>
  <c r="F20" i="206"/>
  <c r="E50" i="213"/>
  <c r="E41"/>
  <c r="E39"/>
  <c r="F61" i="145"/>
  <c r="G28" i="126" l="1"/>
  <c r="E46" i="213"/>
  <c r="E31"/>
  <c r="E38" s="1"/>
  <c r="H28" i="126"/>
  <c r="I28"/>
  <c r="K28"/>
  <c r="J28"/>
  <c r="F42" i="169"/>
  <c r="E42"/>
  <c r="E41" i="190"/>
  <c r="G61" i="145"/>
  <c r="E61"/>
  <c r="G26" i="199"/>
  <c r="E33"/>
  <c r="F33"/>
  <c r="G20"/>
  <c r="I20" s="1"/>
  <c r="G15"/>
  <c r="E23" i="168"/>
  <c r="E15" s="1"/>
  <c r="E43" i="213" l="1"/>
  <c r="E51" s="1"/>
  <c r="E28" i="190"/>
  <c r="E27" s="1"/>
  <c r="G33" i="199"/>
  <c r="I15"/>
  <c r="E44" i="153" l="1"/>
  <c r="F51" i="213"/>
  <c r="E52"/>
  <c r="G34" i="199"/>
  <c r="E33" i="190"/>
  <c r="E31" s="1"/>
  <c r="E50" s="1"/>
  <c r="E7" i="213"/>
  <c r="E7" i="212"/>
  <c r="A52" i="213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7" i="212"/>
  <c r="A16"/>
  <c r="A15"/>
  <c r="A14"/>
  <c r="A50" i="19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E7"/>
  <c r="B4" i="213"/>
  <c r="B3"/>
  <c r="C2"/>
  <c r="B2"/>
  <c r="B4" i="212"/>
  <c r="B3"/>
  <c r="C2"/>
  <c r="B2"/>
  <c r="E7" i="210"/>
  <c r="F7" i="209"/>
  <c r="E7"/>
  <c r="E7" i="208"/>
  <c r="A18" i="210"/>
  <c r="A17"/>
  <c r="A16"/>
  <c r="A15"/>
  <c r="A14"/>
  <c r="B4"/>
  <c r="B3"/>
  <c r="C2"/>
  <c r="B2"/>
  <c r="A21" i="209"/>
  <c r="A20"/>
  <c r="A19"/>
  <c r="A18"/>
  <c r="A17"/>
  <c r="A16"/>
  <c r="A15"/>
  <c r="B4"/>
  <c r="B3"/>
  <c r="C2"/>
  <c r="B2"/>
  <c r="A21" i="208"/>
  <c r="A20"/>
  <c r="A19"/>
  <c r="A18"/>
  <c r="A17"/>
  <c r="A16"/>
  <c r="A15"/>
  <c r="B4"/>
  <c r="B3"/>
  <c r="C2"/>
  <c r="B2"/>
  <c r="A23" i="207"/>
  <c r="A22"/>
  <c r="A21"/>
  <c r="A20"/>
  <c r="A19"/>
  <c r="A18"/>
  <c r="A17"/>
  <c r="A16"/>
  <c r="A15"/>
  <c r="B4"/>
  <c r="B3"/>
  <c r="C2"/>
  <c r="B2"/>
  <c r="A20" i="206"/>
  <c r="A19"/>
  <c r="A18"/>
  <c r="A17"/>
  <c r="A16"/>
  <c r="A15"/>
  <c r="A14"/>
  <c r="B4"/>
  <c r="B3"/>
  <c r="C2"/>
  <c r="B2"/>
  <c r="A41" i="169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F7"/>
  <c r="E7"/>
  <c r="F7" i="155"/>
  <c r="G7"/>
  <c r="H7"/>
  <c r="I7"/>
  <c r="J7"/>
  <c r="K7"/>
  <c r="L7"/>
  <c r="M7"/>
  <c r="N7"/>
  <c r="O7"/>
  <c r="E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17"/>
  <c r="F7" i="153"/>
  <c r="G7"/>
  <c r="H7"/>
  <c r="I7"/>
  <c r="J7"/>
  <c r="K7"/>
  <c r="L7"/>
  <c r="E7"/>
  <c r="E7" i="183"/>
  <c r="F7"/>
  <c r="G7"/>
  <c r="H7"/>
  <c r="I7"/>
  <c r="A42" i="153"/>
  <c r="A41"/>
  <c r="A40"/>
  <c r="A39"/>
  <c r="A38"/>
  <c r="A37"/>
  <c r="A36"/>
  <c r="A35"/>
  <c r="A34"/>
  <c r="A33"/>
  <c r="A32"/>
  <c r="A30"/>
  <c r="A29"/>
  <c r="A28"/>
  <c r="A27"/>
  <c r="A26"/>
  <c r="A25"/>
  <c r="A24"/>
  <c r="A23"/>
  <c r="A22"/>
  <c r="A21"/>
  <c r="A20"/>
  <c r="A19"/>
  <c r="A18"/>
  <c r="A17"/>
  <c r="A19" i="204"/>
  <c r="A18"/>
  <c r="A17"/>
  <c r="A16"/>
  <c r="A15"/>
  <c r="A14"/>
  <c r="A20" i="183"/>
  <c r="A19"/>
  <c r="A18"/>
  <c r="A17"/>
  <c r="B4" i="205"/>
  <c r="B3"/>
  <c r="C2"/>
  <c r="B2"/>
  <c r="B4" i="204"/>
  <c r="B3"/>
  <c r="C2"/>
  <c r="B2"/>
  <c r="A68" i="17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7" i="124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16"/>
  <c r="A35" i="203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B4"/>
  <c r="B3"/>
  <c r="C2"/>
  <c r="B2"/>
  <c r="A16" i="14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15"/>
  <c r="A18" i="202"/>
  <c r="A17"/>
  <c r="A16"/>
  <c r="B4"/>
  <c r="B3"/>
  <c r="C2"/>
  <c r="B2"/>
  <c r="A60" i="145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34" i="182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B4" i="145"/>
  <c r="B3"/>
  <c r="C2"/>
  <c r="B2"/>
  <c r="B4" i="146"/>
  <c r="B3"/>
  <c r="C2"/>
  <c r="B2"/>
  <c r="B4" i="124"/>
  <c r="B3"/>
  <c r="C2"/>
  <c r="B2"/>
  <c r="B4" i="178"/>
  <c r="B3"/>
  <c r="C2"/>
  <c r="B2"/>
  <c r="B4" i="183"/>
  <c r="B3"/>
  <c r="C2"/>
  <c r="B2"/>
  <c r="B4" i="153"/>
  <c r="B3"/>
  <c r="C2"/>
  <c r="B2"/>
  <c r="B4" i="155"/>
  <c r="B3"/>
  <c r="C2"/>
  <c r="B2"/>
  <c r="B4" i="169"/>
  <c r="B3"/>
  <c r="C2"/>
  <c r="B2"/>
  <c r="B4" i="190"/>
  <c r="B3"/>
  <c r="C2"/>
  <c r="B2"/>
  <c r="B4" i="182"/>
  <c r="B3"/>
  <c r="C2"/>
  <c r="B2"/>
  <c r="A16" i="126"/>
  <c r="A17"/>
  <c r="A18"/>
  <c r="A19"/>
  <c r="A20"/>
  <c r="A21"/>
  <c r="A22"/>
  <c r="A23"/>
  <c r="A24"/>
  <c r="A25"/>
  <c r="A26"/>
  <c r="A27"/>
  <c r="A15"/>
  <c r="B4"/>
  <c r="B3"/>
  <c r="C2"/>
  <c r="B2"/>
  <c r="A16" i="201"/>
  <c r="A15"/>
  <c r="A14"/>
  <c r="B4"/>
  <c r="B3"/>
  <c r="C2"/>
  <c r="B2"/>
  <c r="A33" i="199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B4"/>
  <c r="B3"/>
  <c r="C2"/>
  <c r="B2"/>
  <c r="A33" i="198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B4"/>
  <c r="B3"/>
  <c r="C2"/>
  <c r="B2"/>
  <c r="A32" i="144"/>
  <c r="A31"/>
  <c r="A30"/>
  <c r="A29"/>
  <c r="A28"/>
  <c r="A27"/>
  <c r="A26"/>
  <c r="A25"/>
  <c r="A24"/>
  <c r="A23"/>
  <c r="A22"/>
  <c r="A21"/>
  <c r="A20"/>
  <c r="A19"/>
  <c r="A18"/>
  <c r="A17"/>
  <c r="A16"/>
  <c r="A15"/>
  <c r="B4"/>
  <c r="B3"/>
  <c r="C2"/>
  <c r="B2"/>
  <c r="A49" i="168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B4"/>
  <c r="B3"/>
  <c r="C2"/>
  <c r="B2"/>
  <c r="E14" l="1"/>
  <c r="E47" s="1"/>
  <c r="E49" s="1"/>
  <c r="E51" i="190"/>
  <c r="F38" i="213"/>
  <c r="F52" l="1"/>
</calcChain>
</file>

<file path=xl/comments1.xml><?xml version="1.0" encoding="utf-8"?>
<comments xmlns="http://schemas.openxmlformats.org/spreadsheetml/2006/main">
  <authors>
    <author>ganeva.b</author>
    <author xml:space="preserve"> </author>
  </authors>
  <commentList>
    <comment ref="H12" authorId="0">
      <text>
        <r>
          <rPr>
            <b/>
            <sz val="8"/>
            <color indexed="81"/>
            <rFont val="Tahoma"/>
            <family val="2"/>
            <charset val="204"/>
          </rPr>
          <t>ganeva.b: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0"/>
            <color indexed="81"/>
            <rFont val="Tahoma"/>
            <family val="2"/>
            <charset val="204"/>
          </rPr>
          <t>46. „Натрупана обезценка“ се отчита за финансови активи, отчитани по амортизирана стойност или по справедлива стойност във всеобхватния доход. Суми за „натрупани промени в справедливата стойност, произтичащи от кредитния риск“ се отчитат за финансови активи, отчитани по справедлива стойност в печалбата или загубата. „Натрупана обезценка“ включва специфични провизии за индивидуално и колективно оценени финансови активи съгласно определението по параграфи 36 и 37, както и „Колективни провизии за възникнали, но неотчетени загуби“ съгласно определението по параграф 38, но не включва суми по „Натрупани отписвания“ съгласно определението по параграф 49 от настоящата част.</t>
        </r>
      </text>
    </comment>
    <comment ref="G17" authorId="1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Акции КТБ</t>
        </r>
      </text>
    </comment>
    <comment ref="H17" authorId="1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ПР на акциите на КТБ</t>
        </r>
      </text>
    </comment>
    <comment ref="E19" authorId="1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всичките са с + ПР, затова са необезценени</t>
        </r>
      </text>
    </comment>
    <comment ref="G19" authorId="1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77 акции в нефинансови предприятия</t>
        </r>
      </text>
    </comment>
  </commentList>
</comments>
</file>

<file path=xl/comments10.xml><?xml version="1.0" encoding="utf-8"?>
<comments xmlns="http://schemas.openxmlformats.org/spreadsheetml/2006/main">
  <authors>
    <author>ganeva.b</author>
  </authors>
  <commentList>
    <comment ref="D4" authorId="0">
      <text>
        <r>
          <rPr>
            <b/>
            <sz val="8"/>
            <color indexed="81"/>
            <rFont val="Tahoma"/>
            <family val="2"/>
            <charset val="204"/>
          </rPr>
          <t>ganeva.b:</t>
        </r>
        <r>
          <rPr>
            <sz val="8"/>
            <color indexed="81"/>
            <rFont val="Tahoma"/>
            <family val="2"/>
            <charset val="204"/>
          </rPr>
          <t xml:space="preserve">
84. „Реализиране на обезпечението [материални активи]“ е кумулативната балансова стойност на материалните активи, получена чрез влизане във владение на обезпечение, което остава признато в баланса към референтната дата, като се изключват активите, класифицирани като „Имоти, машини и съоръжения</t>
        </r>
      </text>
    </comment>
  </commentList>
</comments>
</file>

<file path=xl/comments11.xml><?xml version="1.0" encoding="utf-8"?>
<comments xmlns="http://schemas.openxmlformats.org/spreadsheetml/2006/main">
  <authors>
    <author>ganeva.b</author>
  </authors>
  <commentList>
    <comment ref="H12" authorId="0">
      <text>
        <r>
          <rPr>
            <b/>
            <sz val="8"/>
            <color indexed="81"/>
            <rFont val="Tahoma"/>
            <family val="2"/>
            <charset val="204"/>
          </rPr>
          <t>ganeva.b: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0"/>
            <color indexed="81"/>
            <rFont val="Tahoma"/>
            <family val="2"/>
            <charset val="204"/>
          </rPr>
          <t>включва печалби или загуби от преоценки на инструменти през периода. Тези печалби или загуби се отчитат като такива за включване в отчета за приходите и разходите</t>
        </r>
      </text>
    </comment>
    <comment ref="J12" authorId="0">
      <text>
        <r>
          <rPr>
            <b/>
            <sz val="8"/>
            <color indexed="81"/>
            <rFont val="Tahoma"/>
            <family val="2"/>
            <charset val="204"/>
          </rPr>
          <t>ganeva.b: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1"/>
            <color indexed="10"/>
            <rFont val="Tahoma"/>
            <family val="2"/>
            <charset val="204"/>
          </rPr>
          <t>включва сумата на печалбите или загубите от преоценки на инструменти, натрупана от първоначалното признаване до референтната дата</t>
        </r>
      </text>
    </comment>
  </commentList>
</comments>
</file>

<file path=xl/comments2.xml><?xml version="1.0" encoding="utf-8"?>
<comments xmlns="http://schemas.openxmlformats.org/spreadsheetml/2006/main">
  <authors>
    <author>ganeva.b</author>
  </authors>
  <commentList>
    <comment ref="H15" authorId="0">
      <text>
        <r>
          <rPr>
            <b/>
            <sz val="8"/>
            <color indexed="81"/>
            <rFont val="Tahoma"/>
            <family val="2"/>
            <charset val="204"/>
          </rPr>
          <t>ganeva.b:</t>
        </r>
        <r>
          <rPr>
            <sz val="8"/>
            <color indexed="81"/>
            <rFont val="Tahoma"/>
            <family val="2"/>
            <charset val="204"/>
          </rPr>
          <t xml:space="preserve">
5032, 5042_43
+D10 от 507</t>
        </r>
      </text>
    </comment>
    <comment ref="J15" authorId="0">
      <text>
        <r>
          <rPr>
            <b/>
            <sz val="8"/>
            <color indexed="81"/>
            <rFont val="Tahoma"/>
            <family val="2"/>
            <charset val="204"/>
          </rPr>
          <t>ganeva.b:</t>
        </r>
        <r>
          <rPr>
            <sz val="8"/>
            <color indexed="81"/>
            <rFont val="Tahoma"/>
            <family val="2"/>
            <charset val="204"/>
          </rPr>
          <t xml:space="preserve">
овърдрафтите</t>
        </r>
      </text>
    </comment>
    <comment ref="K15" authorId="0">
      <text>
        <r>
          <rPr>
            <b/>
            <sz val="8"/>
            <color indexed="81"/>
            <rFont val="Tahoma"/>
            <family val="2"/>
            <charset val="204"/>
          </rPr>
          <t>ganeva.b:</t>
        </r>
        <r>
          <rPr>
            <sz val="8"/>
            <color indexed="81"/>
            <rFont val="Tahoma"/>
            <family val="2"/>
            <charset val="204"/>
          </rPr>
          <t xml:space="preserve">
овърдрафт с-ка 5318</t>
        </r>
      </text>
    </comment>
    <comment ref="H19" authorId="0">
      <text>
        <r>
          <rPr>
            <b/>
            <sz val="8"/>
            <color indexed="81"/>
            <rFont val="Tahoma"/>
            <family val="2"/>
            <charset val="204"/>
          </rPr>
          <t>ganeva.b:</t>
        </r>
        <r>
          <rPr>
            <sz val="8"/>
            <color indexed="81"/>
            <rFont val="Tahoma"/>
            <family val="2"/>
            <charset val="204"/>
          </rPr>
          <t xml:space="preserve">
репата</t>
        </r>
      </text>
    </comment>
    <comment ref="I19" authorId="0">
      <text>
        <r>
          <rPr>
            <b/>
            <sz val="8"/>
            <color indexed="81"/>
            <rFont val="Tahoma"/>
            <family val="2"/>
            <charset val="204"/>
          </rPr>
          <t>ganeva.b:</t>
        </r>
        <r>
          <rPr>
            <sz val="8"/>
            <color indexed="81"/>
            <rFont val="Tahoma"/>
            <family val="2"/>
            <charset val="204"/>
          </rPr>
          <t xml:space="preserve">
репото на Алфа Финанс и НГФ?</t>
        </r>
      </text>
    </comment>
    <comment ref="H20" authorId="0">
      <text>
        <r>
          <rPr>
            <b/>
            <sz val="8"/>
            <color indexed="81"/>
            <rFont val="Tahoma"/>
            <family val="2"/>
            <charset val="204"/>
          </rPr>
          <t>ganeva.b:</t>
        </r>
        <r>
          <rPr>
            <sz val="8"/>
            <color indexed="81"/>
            <rFont val="Tahoma"/>
            <family val="2"/>
            <charset val="204"/>
          </rPr>
          <t xml:space="preserve">
онлендинг+предоставени депозити</t>
        </r>
      </text>
    </comment>
    <comment ref="J23" authorId="0">
      <text>
        <r>
          <rPr>
            <b/>
            <sz val="8"/>
            <color indexed="81"/>
            <rFont val="Tahoma"/>
            <family val="2"/>
            <charset val="204"/>
          </rPr>
          <t>ganeva.b:</t>
        </r>
        <r>
          <rPr>
            <sz val="8"/>
            <color indexed="81"/>
            <rFont val="Tahoma"/>
            <family val="2"/>
            <charset val="204"/>
          </rPr>
          <t xml:space="preserve">
сектор 6000 в COREP с недвижим имот!</t>
        </r>
      </text>
    </comment>
    <comment ref="K23" authorId="0">
      <text>
        <r>
          <rPr>
            <b/>
            <sz val="8"/>
            <color indexed="81"/>
            <rFont val="Tahoma"/>
            <family val="2"/>
            <charset val="204"/>
          </rPr>
          <t>ganeva.b:</t>
        </r>
        <r>
          <rPr>
            <sz val="8"/>
            <color indexed="81"/>
            <rFont val="Tahoma"/>
            <family val="2"/>
            <charset val="204"/>
          </rPr>
          <t xml:space="preserve">
сектор 5000 в COREP с недвижим имот</t>
        </r>
      </text>
    </comment>
    <comment ref="H24" authorId="0">
      <text>
        <r>
          <rPr>
            <b/>
            <sz val="8"/>
            <color indexed="81"/>
            <rFont val="Tahoma"/>
            <family val="2"/>
            <charset val="204"/>
          </rPr>
          <t>ganeva.b:</t>
        </r>
        <r>
          <rPr>
            <sz val="8"/>
            <color indexed="81"/>
            <rFont val="Tahoma"/>
            <family val="2"/>
            <charset val="204"/>
          </rPr>
          <t xml:space="preserve">
обезпечени инлендинг с ДЦК+репата?</t>
        </r>
      </text>
    </comment>
    <comment ref="I24" authorId="0">
      <text>
        <r>
          <rPr>
            <b/>
            <sz val="8"/>
            <color indexed="81"/>
            <rFont val="Tahoma"/>
            <family val="2"/>
            <charset val="204"/>
          </rPr>
          <t>ganeva.b:</t>
        </r>
        <r>
          <rPr>
            <sz val="8"/>
            <color indexed="81"/>
            <rFont val="Tahoma"/>
            <family val="2"/>
            <charset val="204"/>
          </rPr>
          <t xml:space="preserve">
тук трябва ли да се сложат акциите, заложени като обезпечение?</t>
        </r>
      </text>
    </comment>
    <comment ref="J24" authorId="0">
      <text>
        <r>
          <rPr>
            <b/>
            <sz val="8"/>
            <color indexed="81"/>
            <rFont val="Tahoma"/>
            <family val="2"/>
            <charset val="204"/>
          </rPr>
          <t>ganeva.b:</t>
        </r>
        <r>
          <rPr>
            <sz val="8"/>
            <color indexed="81"/>
            <rFont val="Tahoma"/>
            <family val="2"/>
            <charset val="204"/>
          </rPr>
          <t xml:space="preserve">
Балансова стойност на предприятия от сектор 6000 обезпечени с пари</t>
        </r>
      </text>
    </comment>
    <comment ref="K26" authorId="0">
      <text>
        <r>
          <rPr>
            <b/>
            <sz val="8"/>
            <color indexed="81"/>
            <rFont val="Tahoma"/>
            <family val="2"/>
            <charset val="204"/>
          </rPr>
          <t>ganeva.b:</t>
        </r>
        <r>
          <rPr>
            <sz val="8"/>
            <color indexed="81"/>
            <rFont val="Tahoma"/>
            <family val="2"/>
            <charset val="204"/>
          </rPr>
          <t xml:space="preserve">
класификация по баланс!</t>
        </r>
      </text>
    </comment>
    <comment ref="D27" authorId="0">
      <text>
        <r>
          <rPr>
            <b/>
            <sz val="8"/>
            <color indexed="81"/>
            <rFont val="Tahoma"/>
            <family val="2"/>
            <charset val="204"/>
          </rPr>
          <t>ganeva.b:</t>
        </r>
        <r>
          <rPr>
            <sz val="8"/>
            <color indexed="81"/>
            <rFont val="Tahoma"/>
            <family val="2"/>
            <charset val="204"/>
          </rPr>
          <t xml:space="preserve">
кредити, които се изплащат единствено от приходите по финансираните с тях проекти
</t>
        </r>
      </text>
    </comment>
  </commentList>
</comments>
</file>

<file path=xl/comments3.xml><?xml version="1.0" encoding="utf-8"?>
<comments xmlns="http://schemas.openxmlformats.org/spreadsheetml/2006/main">
  <authors>
    <author>ganeva.b</author>
  </authors>
  <commentList>
    <comment ref="F13" authorId="0">
      <text>
        <r>
          <rPr>
            <b/>
            <sz val="8"/>
            <color indexed="81"/>
            <rFont val="Tahoma"/>
            <family val="2"/>
            <charset val="204"/>
          </rPr>
          <t>ganeva.b:</t>
        </r>
        <r>
          <rPr>
            <sz val="8"/>
            <color indexed="81"/>
            <rFont val="Tahoma"/>
            <family val="2"/>
            <charset val="204"/>
          </rPr>
          <t xml:space="preserve">
Категория МСФО 300&amp;400, за да се засича до Ф18.</t>
        </r>
      </text>
    </comment>
  </commentList>
</comments>
</file>

<file path=xl/comments4.xml><?xml version="1.0" encoding="utf-8"?>
<comments xmlns="http://schemas.openxmlformats.org/spreadsheetml/2006/main">
  <authors>
    <author>ganeva.b</author>
  </authors>
  <commentList>
    <comment ref="J14" authorId="0">
      <text>
        <r>
          <rPr>
            <b/>
            <sz val="8"/>
            <color indexed="81"/>
            <rFont val="Tahoma"/>
            <family val="2"/>
            <charset val="204"/>
          </rPr>
          <t>ganeva.b: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1"/>
            <color indexed="81"/>
            <rFont val="Tahoma"/>
            <family val="2"/>
            <charset val="204"/>
          </rPr>
          <t xml:space="preserve">the difference between the financial liability’s carrying amount and the amount the entity would be ontractually required to pay at maturity to the holder of the obligation = само за пасиви, определени по справедлива стойност през печалбата или загубата!
</t>
        </r>
      </text>
    </comment>
  </commentList>
</comments>
</file>

<file path=xl/comments5.xml><?xml version="1.0" encoding="utf-8"?>
<comments xmlns="http://schemas.openxmlformats.org/spreadsheetml/2006/main">
  <authors>
    <author>ganeva.b</author>
  </authors>
  <commentList>
    <comment ref="E13" authorId="0">
      <text>
        <r>
          <rPr>
            <b/>
            <sz val="8"/>
            <color indexed="81"/>
            <rFont val="Tahoma"/>
            <family val="2"/>
            <charset val="204"/>
          </rPr>
          <t>ganeva.b:</t>
        </r>
        <r>
          <rPr>
            <sz val="8"/>
            <color indexed="81"/>
            <rFont val="Tahoma"/>
            <family val="2"/>
            <charset val="204"/>
          </rPr>
          <t xml:space="preserve">
Номиналните суми са сумите на експозициите преди прилагането на конверсионните коефициенти и техниките за редуциране на кредитния риск
от Анекс 1 (КОРЕП) взимаме лист 7, колона 10</t>
        </r>
      </text>
    </comment>
  </commentList>
</comments>
</file>

<file path=xl/comments6.xml><?xml version="1.0" encoding="utf-8"?>
<comments xmlns="http://schemas.openxmlformats.org/spreadsheetml/2006/main">
  <authors>
    <author>karagiozova.a</author>
    <author xml:space="preserve"> </author>
  </authors>
  <commentList>
    <comment ref="H18" authorId="0">
      <text>
        <r>
          <rPr>
            <b/>
            <sz val="8"/>
            <color indexed="81"/>
            <rFont val="Tahoma"/>
            <family val="2"/>
            <charset val="204"/>
          </rPr>
          <t>karagiozova.a:</t>
        </r>
        <r>
          <rPr>
            <sz val="8"/>
            <color indexed="81"/>
            <rFont val="Tahoma"/>
            <family val="2"/>
            <charset val="204"/>
          </rPr>
          <t xml:space="preserve">
Неусвоени кредитни линии от Чужди банки.
 ЯПОНСКА БАНКА-10000 Х.ЕВР.
</t>
        </r>
      </text>
    </comment>
    <comment ref="E25" authorId="1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банк. Гаранции от рег. Обезпечения - само приемливите с дисконт 100!</t>
        </r>
      </text>
    </comment>
    <comment ref="E26" authorId="1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БАЕЗ от рег. Обезп. - само ако се признава като приемливо обезпечение за КОРЕП! (приемлив доставчик на защита)
Само за търговско финансиране с държавна гаранция</t>
        </r>
      </text>
    </comment>
    <comment ref="I32" authorId="0">
      <text>
        <r>
          <rPr>
            <b/>
            <sz val="8"/>
            <color indexed="81"/>
            <rFont val="Tahoma"/>
            <family val="2"/>
            <charset val="204"/>
          </rPr>
          <t>karagiozova.a:</t>
        </r>
        <r>
          <rPr>
            <sz val="8"/>
            <color indexed="81"/>
            <rFont val="Tahoma"/>
            <family val="2"/>
            <charset val="204"/>
          </rPr>
          <t xml:space="preserve">
Гарантиран портфеил от ЕИФ /информация от Зина/ умножен по 6 % - 4929 Х.ЛВ НАРИЧА СЕ  КАП; плюс получените банкови гаранции по КРЕДИТИ И ЗАДБАЛАНСОВИ АНГАЖИМЕНТИ- ЛИКВИДНИ; намалени с платените суми от ЕИФ с-ка 9887.</t>
        </r>
      </text>
    </comment>
  </commentList>
</comments>
</file>

<file path=xl/comments7.xml><?xml version="1.0" encoding="utf-8"?>
<comments xmlns="http://schemas.openxmlformats.org/spreadsheetml/2006/main">
  <authors>
    <author>ganeva.b</author>
  </authors>
  <commentList>
    <comment ref="G12" authorId="0">
      <text>
        <r>
          <rPr>
            <b/>
            <sz val="8"/>
            <color indexed="81"/>
            <rFont val="Tahoma"/>
            <family val="2"/>
            <charset val="204"/>
          </rPr>
          <t>ganeva.b:</t>
        </r>
        <r>
          <rPr>
            <sz val="8"/>
            <color indexed="81"/>
            <rFont val="Tahoma"/>
            <family val="2"/>
            <charset val="204"/>
          </rPr>
          <t xml:space="preserve">
71. Колоната „Условна стойност“ на дериватите включва за всяка позиция сбора от условните стойности на всички договори, по които институцията е страна, </t>
        </r>
        <r>
          <rPr>
            <b/>
            <sz val="8"/>
            <color indexed="81"/>
            <rFont val="Tahoma"/>
            <family val="2"/>
            <charset val="204"/>
          </rPr>
          <t>независимо дали дериватите се разглеждат като активи или пасиви на лицевата страна на баланса</t>
        </r>
        <r>
          <rPr>
            <sz val="8"/>
            <color indexed="81"/>
            <rFont val="Tahoma"/>
            <family val="2"/>
            <charset val="204"/>
          </rPr>
          <t xml:space="preserve">. Отчитат се всички условни стойности, независимо дали справедливата стойност на дериватите е положителна, отрицателна или равна на нула. </t>
        </r>
        <r>
          <rPr>
            <b/>
            <sz val="8"/>
            <color indexed="81"/>
            <rFont val="Tahoma"/>
            <family val="2"/>
            <charset val="204"/>
          </rPr>
          <t>Не се допуска нетиране между условни стойности</t>
        </r>
      </text>
    </comment>
  </commentList>
</comments>
</file>

<file path=xl/comments8.xml><?xml version="1.0" encoding="utf-8"?>
<comments xmlns="http://schemas.openxmlformats.org/spreadsheetml/2006/main">
  <authors>
    <author>ganeva.b</author>
  </authors>
  <commentList>
    <comment ref="D5" authorId="0">
      <text>
        <r>
          <rPr>
            <b/>
            <sz val="8"/>
            <color indexed="81"/>
            <rFont val="Tahoma"/>
            <family val="2"/>
            <charset val="204"/>
          </rPr>
          <t>ganeva.b:</t>
        </r>
        <r>
          <rPr>
            <sz val="8"/>
            <color indexed="81"/>
            <rFont val="Tahoma"/>
            <family val="2"/>
            <charset val="204"/>
          </rPr>
          <t xml:space="preserve">
80. В образец 13.1 се отчита „максималната сума на обезпечението или гаранцията, която може да бъде включена“. Сборът на сумите по дадена финансова гаранция и/или обезпечение, посочени в съответните колони в образец 13.1, не надвишава балансовата стойност на съответния кредит</t>
        </r>
      </text>
    </comment>
    <comment ref="I13" authorId="0">
      <text>
        <r>
          <rPr>
            <b/>
            <sz val="8"/>
            <color indexed="81"/>
            <rFont val="Tahoma"/>
            <family val="2"/>
            <charset val="204"/>
          </rPr>
          <t>ganeva.b:</t>
        </r>
        <r>
          <rPr>
            <sz val="8"/>
            <color indexed="81"/>
            <rFont val="Tahoma"/>
            <family val="2"/>
            <charset val="204"/>
          </rPr>
          <t xml:space="preserve">
включва договори, които изискват от емитента да извърши определени плащания, за да възстанови на титуляря понесена от него загуба поради това, че определен длъжник не е извършил плащане, когато е станало изискуемо съгласно първоначалните или изменените условия на даден дългов инструмент</t>
        </r>
      </text>
    </comment>
    <comment ref="E14" authorId="0">
      <text>
        <r>
          <rPr>
            <b/>
            <sz val="8"/>
            <color indexed="81"/>
            <rFont val="Tahoma"/>
            <family val="2"/>
            <charset val="204"/>
          </rPr>
          <t>ganeva.b:</t>
        </r>
        <r>
          <rPr>
            <sz val="8"/>
            <color indexed="81"/>
            <rFont val="Tahoma"/>
            <family val="2"/>
            <charset val="204"/>
          </rPr>
          <t xml:space="preserve">
КОРЕП лист 7 (с недвиж.имот) на 35% риск - балансова стойност</t>
        </r>
      </text>
    </comment>
    <comment ref="F14" authorId="0">
      <text>
        <r>
          <rPr>
            <b/>
            <sz val="8"/>
            <color indexed="81"/>
            <rFont val="Tahoma"/>
            <family val="2"/>
            <charset val="204"/>
          </rPr>
          <t>ganeva.b:</t>
        </r>
        <r>
          <rPr>
            <sz val="8"/>
            <color indexed="81"/>
            <rFont val="Tahoma"/>
            <family val="2"/>
            <charset val="204"/>
          </rPr>
          <t xml:space="preserve">
КОРЕП лист 7 (с недвиж.имот) на 50% риск - балансова стойност</t>
        </r>
      </text>
    </comment>
    <comment ref="H14" authorId="0">
      <text>
        <r>
          <rPr>
            <b/>
            <sz val="8"/>
            <color indexed="81"/>
            <rFont val="Tahoma"/>
            <family val="2"/>
            <charset val="204"/>
          </rPr>
          <t>ganeva.b:</t>
        </r>
        <r>
          <rPr>
            <sz val="8"/>
            <color indexed="81"/>
            <rFont val="Tahoma"/>
            <family val="2"/>
            <charset val="204"/>
          </rPr>
          <t xml:space="preserve">
включва залози на други ценни книжа или активи</t>
        </r>
      </text>
    </comment>
    <comment ref="C18" authorId="0">
      <text>
        <r>
          <rPr>
            <b/>
            <sz val="8"/>
            <color indexed="81"/>
            <rFont val="Tahoma"/>
            <family val="2"/>
            <charset val="204"/>
          </rPr>
          <t>ganeva.b:</t>
        </r>
        <r>
          <rPr>
            <sz val="8"/>
            <color indexed="81"/>
            <rFont val="Tahoma"/>
            <family val="2"/>
            <charset val="204"/>
          </rPr>
          <t xml:space="preserve">
различни от кредитни институции</t>
        </r>
      </text>
    </comment>
  </commentList>
</comments>
</file>

<file path=xl/comments9.xml><?xml version="1.0" encoding="utf-8"?>
<comments xmlns="http://schemas.openxmlformats.org/spreadsheetml/2006/main">
  <authors>
    <author>ganeva.b</author>
  </authors>
  <commentList>
    <comment ref="D5" authorId="0">
      <text>
        <r>
          <rPr>
            <b/>
            <sz val="8"/>
            <color indexed="81"/>
            <rFont val="Tahoma"/>
            <family val="2"/>
            <charset val="204"/>
          </rPr>
          <t>ganeva.b:</t>
        </r>
        <r>
          <rPr>
            <sz val="8"/>
            <color indexed="81"/>
            <rFont val="Tahoma"/>
            <family val="2"/>
            <charset val="204"/>
          </rPr>
          <t xml:space="preserve">
83. Този образец включва балансовата стойност на обезпечението, което е получено между началото и края на референтния период и остава признато в баланса към референтната дата
</t>
        </r>
        <r>
          <rPr>
            <sz val="8"/>
            <color indexed="10"/>
            <rFont val="Tahoma"/>
            <family val="2"/>
            <charset val="204"/>
          </rPr>
          <t>ДТ 2090?!?!</t>
        </r>
      </text>
    </comment>
  </commentList>
</comments>
</file>

<file path=xl/sharedStrings.xml><?xml version="1.0" encoding="utf-8"?>
<sst xmlns="http://schemas.openxmlformats.org/spreadsheetml/2006/main" count="2399" uniqueCount="791">
  <si>
    <t>параграф 22, буква б) от МСФО 7; параграф 9 от МСС 39; част 1, точка 23 от приложение V</t>
  </si>
  <si>
    <t>Пенсии и други задължения за изплащане на дефинирани доходи след напускане</t>
  </si>
  <si>
    <t>Други дългосрочни доходи на наети лица</t>
  </si>
  <si>
    <t xml:space="preserve">Преструктуриране </t>
  </si>
  <si>
    <t>Неуредени правни въпроси и данъчни съдебни дела</t>
  </si>
  <si>
    <t xml:space="preserve">Данъчни пасиви  </t>
  </si>
  <si>
    <t xml:space="preserve">Текущи данъчни пасиви </t>
  </si>
  <si>
    <t>параграф 54, буква о) от МСС 1; параграф 5 от МСС 12; член 4, параграф 108 от РКИ</t>
  </si>
  <si>
    <t xml:space="preserve">Други пасиви  </t>
  </si>
  <si>
    <t>част 2, точка 10 от приложение V</t>
  </si>
  <si>
    <t>Пасиви, включени в групи за изваждане от употреба, класифицирани като държани за продажба</t>
  </si>
  <si>
    <t>параграф 54, буква п) от МСС 1; параграф 38 от МСФО 5; част 2, точка 11 от приложение V</t>
  </si>
  <si>
    <t>ОБЩО ПАСИВИ</t>
  </si>
  <si>
    <t>параграф 9, буква б), НИ 6 от МСС 1</t>
  </si>
  <si>
    <t xml:space="preserve">1.3 Собствен капитал </t>
  </si>
  <si>
    <t>Капитал</t>
  </si>
  <si>
    <t>параграф 54, буква р) от МСС 1; член 22 от ДОБ</t>
  </si>
  <si>
    <t xml:space="preserve">Премийни резерви </t>
  </si>
  <si>
    <t>параграф 78, буква д) от МСС 1; член 4, параграф 124 от РКИ</t>
  </si>
  <si>
    <t xml:space="preserve">Друг собствен капитал </t>
  </si>
  <si>
    <t>Натрупан друг всеобхватен доход</t>
  </si>
  <si>
    <t xml:space="preserve">Позиции, които не могат да се преквалифицират като печалба и загуба </t>
  </si>
  <si>
    <t xml:space="preserve">параграф 89А, буква а) от МСС 1 </t>
  </si>
  <si>
    <t>Актюерски печалби или (-) загуби от предварително определен размер на пенсията</t>
  </si>
  <si>
    <t xml:space="preserve">Позиции, които могат да се преквалифицират като печалба или загуба </t>
  </si>
  <si>
    <t>(Провизии или (-) сторниране на провизии)</t>
  </si>
  <si>
    <t>параграфи 32, 38-47 от МСС 21</t>
  </si>
  <si>
    <t>параграфи 7, 92-95 от МСС 1; параграфи 48-49 от МСС 21</t>
  </si>
  <si>
    <t>Хеджиране на парични потоци [ефективна част]</t>
  </si>
  <si>
    <t>параграф 7, НИ 6 от МСС 1; параграф 23, буква в) от МСФО 7; параграфи 95, буква а) и 96 от МСС 39</t>
  </si>
  <si>
    <t>параграфи 7, 92-95, НИ 6 от МСС 1; параграфи 97-101 от МСС 39</t>
  </si>
  <si>
    <t xml:space="preserve">Прехвърлени към първоначална балансова стойност на хеджираната позиция </t>
  </si>
  <si>
    <t>параграф 7, НИ 6 от МСС 1; параграф 20, буква а), подточка ii) от МСФО 7; НИ 6 от МСС 1; параграф 55, буква б) от МСС 39</t>
  </si>
  <si>
    <t>параграф 20, буква a), подточка ii) от МСФО 7; НИ 6 от МСС 1; параграф 55, буква б) от МСС 39</t>
  </si>
  <si>
    <t>параграф 20, буква a), подточка ii) от МСФО 7; параграф 7 от МСС 1; параграфи 92-95 от МСС 1; параграф 55, буква б) от МСС 39</t>
  </si>
  <si>
    <t>НИ Пример 12 МСФО 5</t>
  </si>
  <si>
    <t>параграфи 7, 92-95 от МСС 1; параграф 38 от МСФО 5</t>
  </si>
  <si>
    <t xml:space="preserve">НИ Пример 12 МСФО 5 </t>
  </si>
  <si>
    <t>параграф 82, буква з) НИ 6 от МСС 1; параграф 11 от МСС 28</t>
  </si>
  <si>
    <t>Данък върху дохода, свързан с позиции, които могат да бъдат прекласифицирани в печалбата или в (-) загубата</t>
  </si>
  <si>
    <t>параграф 91, буква б), НИ 6 от МСС 1; част 2, точка 31 от приложение V</t>
  </si>
  <si>
    <t>Общ всеобхватен приход за годината</t>
  </si>
  <si>
    <t>параграфи 7, 81А, буква а), НИ 6 от МСС 1</t>
  </si>
  <si>
    <t>Който се отнася до малцинствени участия [неконтролиращи участия]</t>
  </si>
  <si>
    <t>параграф 83, буква б), подточка i), НИ 6 от МСС 1</t>
  </si>
  <si>
    <t>параграф 83, буква б), подточка ii), НИ 6 от МСС 1</t>
  </si>
  <si>
    <t xml:space="preserve">4.Разбивка на финансовите активи по инструменти и по сектори на контрагентите </t>
  </si>
  <si>
    <t>4.1 Финансови активи, държани за търгуване</t>
  </si>
  <si>
    <t xml:space="preserve">Натрупани промени в справедливата стойност, произтичащи от кредитния риск </t>
  </si>
  <si>
    <t>параграф 9, буква в) от МСФО 7; част 2, точка 46 от приложение V</t>
  </si>
  <si>
    <t>параграф 46, буква в) от МСС 39</t>
  </si>
  <si>
    <t>от които: кредитни институции</t>
  </si>
  <si>
    <t>част 1, точка 35, буква в) от приложение V</t>
  </si>
  <si>
    <t>от които: други финансови корпорации</t>
  </si>
  <si>
    <t>част 1, точка 35, буква г) от приложение V</t>
  </si>
  <si>
    <t>от които: нефинансови предприятия</t>
  </si>
  <si>
    <t>част 1, точка 35, буква д) от приложение V</t>
  </si>
  <si>
    <t>Централни банки</t>
  </si>
  <si>
    <t>част 1, точка 35, буква а) от приложение V</t>
  </si>
  <si>
    <t>част 1, точка 35, буква б) от приложение V</t>
  </si>
  <si>
    <t>Кредитни институции</t>
  </si>
  <si>
    <t>Други финансови предприятия</t>
  </si>
  <si>
    <t>Нефинансови предприятия</t>
  </si>
  <si>
    <t>Домакинства</t>
  </si>
  <si>
    <t>част 1, точка 35, буква е) от приложение V</t>
  </si>
  <si>
    <t>4.2 Финансови активи, отчитани по справедлива стойност в печалбата или загубата</t>
  </si>
  <si>
    <t>ФИНАНСОВИ АКТИВИ, ОТЧИТАНИ ПО СПРАВЕДЛИВА СТОЙНОСТ В ПЕЧАЛБАТА ИЛИ ЗАГУБАТА</t>
  </si>
  <si>
    <t xml:space="preserve">параграф 8, буква a), подточка i) от МСФО 7; параграф 9 от МСС 39 </t>
  </si>
  <si>
    <t>4.3 Финансови активи на разположение за продажба</t>
  </si>
  <si>
    <t xml:space="preserve">Балансова стойност на необезценени активи </t>
  </si>
  <si>
    <t xml:space="preserve">Балансова стойност на обезценени активи </t>
  </si>
  <si>
    <t xml:space="preserve">Балансова стойност </t>
  </si>
  <si>
    <t>Натрупана обезценка</t>
  </si>
  <si>
    <t>параграфи 58-62 от МСС 39</t>
  </si>
  <si>
    <t>част 2, точка 34 от приложение V</t>
  </si>
  <si>
    <t>част 2, точка 46 от приложение V</t>
  </si>
  <si>
    <t>ФИНАНСОВИ АКТИВИ НА РАЗПОЛОЖЕНИЕ ЗА ПРОДАЖБА</t>
  </si>
  <si>
    <t>параграф 8, буква в) от МСФО 7; параграф 9, НП 16, НП 26 от МСС 39</t>
  </si>
  <si>
    <t xml:space="preserve">4.5 Подчинени финансови активи </t>
  </si>
  <si>
    <t>ПОДЧИНЕНИ [ЗА ЕМИТЕНТА] ФИНАНСОВИ АКТИВИ</t>
  </si>
  <si>
    <t>част 2, точки 40, 54 от приложение V</t>
  </si>
  <si>
    <t>5. Разбивка на кредитите и авансите по продукти</t>
  </si>
  <si>
    <t>По продукт</t>
  </si>
  <si>
    <t>При поискване [кол] и предизвестие с кратък срок [текуща сметка]</t>
  </si>
  <si>
    <t>част 2, точка 41, буква а) от приложение V</t>
  </si>
  <si>
    <t>Дълг по кредитна карта</t>
  </si>
  <si>
    <t>част 2, точка 41, буква б) от приложение V</t>
  </si>
  <si>
    <t xml:space="preserve">Търговски вземания </t>
  </si>
  <si>
    <t>част 2, точка 41, буква в) от приложение V</t>
  </si>
  <si>
    <t>Финансов лизинг</t>
  </si>
  <si>
    <t>част 2, точка 41, буква г) от приложение V</t>
  </si>
  <si>
    <t xml:space="preserve">Кредити за обратни репо сделки </t>
  </si>
  <si>
    <t>част 2, точка 41, буква д) от приложение V</t>
  </si>
  <si>
    <t>Други срочни кредити</t>
  </si>
  <si>
    <t>част 2, точка 41, буква е) от приложение V</t>
  </si>
  <si>
    <t>Аванси, които не са кредити</t>
  </si>
  <si>
    <t>част 2, точка 41, буква ж) от приложение V</t>
  </si>
  <si>
    <t>КРЕДИТИ И АВАНСИ</t>
  </si>
  <si>
    <t>По обезпечение</t>
  </si>
  <si>
    <t>от които: ипотечни кредити [кредити, обезпечени с недвижим имот]</t>
  </si>
  <si>
    <t>част 2, точка 41, буква з) от приложение V</t>
  </si>
  <si>
    <t>от които: други обезпечени кредити</t>
  </si>
  <si>
    <t>част 2, точка 41, буква и) от приложение V</t>
  </si>
  <si>
    <t>По цел</t>
  </si>
  <si>
    <t>от които: потребителски кредит</t>
  </si>
  <si>
    <t>част 2, точка 41, буква й) от приложение V</t>
  </si>
  <si>
    <t>от които: жилищни кредити</t>
  </si>
  <si>
    <t>част 2, точка 41, буква к) от приложение V</t>
  </si>
  <si>
    <t>По подчиненост</t>
  </si>
  <si>
    <t>от които: кредити за проектно финансиране</t>
  </si>
  <si>
    <t>част 2, точка 41, буква л) от приложение V</t>
  </si>
  <si>
    <t xml:space="preserve">Нефинансови предприятия </t>
  </si>
  <si>
    <t>Брутна балансова стойност</t>
  </si>
  <si>
    <t xml:space="preserve">Натрупана обезценка, натрупани промени в справедливата стойност, произтичащи от кредитния риск </t>
  </si>
  <si>
    <t>част 2, точка 45 от приложение V</t>
  </si>
  <si>
    <t>А Селско, горско и рибно стопанство</t>
  </si>
  <si>
    <t xml:space="preserve">Регламент NACE </t>
  </si>
  <si>
    <t>B Добивна промишленост</t>
  </si>
  <si>
    <t>C Преработваща промишленост</t>
  </si>
  <si>
    <t>D Производство и разпределение на електрическа и топлинна енергия и на газообразни горива</t>
  </si>
  <si>
    <t>Е Водоснабдяване</t>
  </si>
  <si>
    <t xml:space="preserve">F Строителство </t>
  </si>
  <si>
    <t>G Търговия на едро и дребно</t>
  </si>
  <si>
    <t>H Транспорт, складиране и пощи</t>
  </si>
  <si>
    <t>I Хотелиерство и ресторантьорство</t>
  </si>
  <si>
    <t>J Създаване и разпространение на информация и творчески продукти; далекосъобщения</t>
  </si>
  <si>
    <t xml:space="preserve">L Операции с недвижими имоти </t>
  </si>
  <si>
    <t>Н Административни и спомагателни дейности</t>
  </si>
  <si>
    <t>О Публична администрация и отбрана; задължително социално осигуряване</t>
  </si>
  <si>
    <t xml:space="preserve">Р Образование </t>
  </si>
  <si>
    <t xml:space="preserve">R Култура, спорт и развлечения </t>
  </si>
  <si>
    <t xml:space="preserve">S Други дейности  </t>
  </si>
  <si>
    <t>8.Разбивка на финансовите пасиви</t>
  </si>
  <si>
    <t>8.1 Разбивка на финансовите пасиви по продукти и по сектори на контрагентите</t>
  </si>
  <si>
    <t>Сума на натрупаната промяна в справедливите стойности, които се дължат на промените в кредитния риск</t>
  </si>
  <si>
    <t xml:space="preserve">Сума, която по договор трябва да бъде платена при падеж </t>
  </si>
  <si>
    <t>Държани за търгуване</t>
  </si>
  <si>
    <t>Отчитани по справедлива стойност в печалбата или загубата</t>
  </si>
  <si>
    <t>Амортизирана стойност</t>
  </si>
  <si>
    <t xml:space="preserve">Отчитане на хеджиране </t>
  </si>
  <si>
    <t xml:space="preserve">параграф 8, буква д), подточка ii) от МСФО 7; параграф 9, НП 14-15 от МСС 39 </t>
  </si>
  <si>
    <t>параграф 10, буква а) от МСФО 7; член 30, буква б), член 424, параграф 1, буква г), подточка i) от РКИ</t>
  </si>
  <si>
    <t>параграф 10, буква б) от МСФО 7</t>
  </si>
  <si>
    <t xml:space="preserve">Къси позиции </t>
  </si>
  <si>
    <t xml:space="preserve">Текущи сметки / овърнайт депозити </t>
  </si>
  <si>
    <t>част 2, точка 9.1 от приложение 2 към ЕЦБ/2008/32</t>
  </si>
  <si>
    <t xml:space="preserve">Влогове с договорен падеж </t>
  </si>
  <si>
    <t>част 2, точка 9.2 от приложение 2 към ЕЦБ/2008/32</t>
  </si>
  <si>
    <t>част 2, точка 9.3 от приложение 2 към ЕЦБ/2008/32; част 2, точка 51 от приложение V</t>
  </si>
  <si>
    <t xml:space="preserve">Репо споразумения </t>
  </si>
  <si>
    <t>част 2, точка 9.4 от приложение 2 към ЕЦБ/2008/32</t>
  </si>
  <si>
    <t xml:space="preserve">част 1, точка 31 от приложение V; част 2, точка 52 от приложение V </t>
  </si>
  <si>
    <t>Депозитни сертификати</t>
  </si>
  <si>
    <t>част 2, точка 52, буква а) от приложение V</t>
  </si>
  <si>
    <t xml:space="preserve">Обезпечени с активи ценни книжа </t>
  </si>
  <si>
    <t xml:space="preserve">Обезпечени облигации  </t>
  </si>
  <si>
    <t>член 129, параграф 1 от РКИ</t>
  </si>
  <si>
    <t xml:space="preserve">Хибридни договори </t>
  </si>
  <si>
    <t>параграфи 10-11, НП 27, НП 29 от МСС 39; МСФО 9; част 2, точка 52, буква г) от приложение V</t>
  </si>
  <si>
    <t>Други емитирани дългови ценни книжа</t>
  </si>
  <si>
    <t>част 2, точка 52, буква д) от приложение V</t>
  </si>
  <si>
    <t>НП 31 от МСС 32</t>
  </si>
  <si>
    <t xml:space="preserve">Неконвертируеми </t>
  </si>
  <si>
    <t xml:space="preserve">Други финансови пасиви </t>
  </si>
  <si>
    <t>част 2, точки 32-34 от приложение V</t>
  </si>
  <si>
    <t xml:space="preserve">ФИНАНСОВИ ПАСИВИ </t>
  </si>
  <si>
    <t xml:space="preserve">8.2 Подчинени финансови пасиви </t>
  </si>
  <si>
    <t>По амортизирана стойност</t>
  </si>
  <si>
    <t>ПОДЧИНЕНИ ФИНАНСОВИ ПАСИВИ</t>
  </si>
  <si>
    <t xml:space="preserve">Номинална сума </t>
  </si>
  <si>
    <t>параграф 36, буква а), параграф Б10, букви в) и г) от МСФО 7; приложение I към РКИ; част 2.62 от приложение V</t>
  </si>
  <si>
    <t>параграф 2, буква з), параграф 4, буква а) и в), База за заключения (БЗ) 15 от МСС 39; приложение I към РКИ; част 2, точки 56-57 от приложение V</t>
  </si>
  <si>
    <t>Предоставени финансови гаранции</t>
  </si>
  <si>
    <t>параграф 9, НП 4, БЗ 21 от МСС 39; приложение I към РКИ; част 2, точки 56, 58 от приложение V</t>
  </si>
  <si>
    <t xml:space="preserve">Други поети ангажименти  </t>
  </si>
  <si>
    <t>приложение I към РКИ; част 2, точки 56, 59 от приложение V</t>
  </si>
  <si>
    <t xml:space="preserve">Максимална сума на гаранцията, която може да бъде взета предвид </t>
  </si>
  <si>
    <t>параграф 36, буква б) от МСФО 7; част 2, точка 63 от приложение V</t>
  </si>
  <si>
    <t>част 2, точка 63 от приложение V</t>
  </si>
  <si>
    <t xml:space="preserve">Получени ангажименти за кредитиране </t>
  </si>
  <si>
    <t>параграф 2, буква з), параграф 4, буква в), БЗ 15 от МСС 39; част 2, точки 56-57 от приложение V</t>
  </si>
  <si>
    <t xml:space="preserve">Получени финансови гаранции </t>
  </si>
  <si>
    <t xml:space="preserve">Други получени ангажименти  </t>
  </si>
  <si>
    <t>Част 2, точки 56, 59 от приложение V</t>
  </si>
  <si>
    <t xml:space="preserve">10. Деривати - търговия </t>
  </si>
  <si>
    <t>По вид риск/ по продукт или по вид пазар</t>
  </si>
  <si>
    <t xml:space="preserve">Условна стойност </t>
  </si>
  <si>
    <t>Финансови активи, държани за търгуване</t>
  </si>
  <si>
    <t xml:space="preserve">Общо търговия 
</t>
  </si>
  <si>
    <t xml:space="preserve">от които: продадени
</t>
  </si>
  <si>
    <t>част 2, точка 69 от приложение V</t>
  </si>
  <si>
    <t>част 2, точки 70-71 от приложение V</t>
  </si>
  <si>
    <t>част 2, точка 72 от приложение V</t>
  </si>
  <si>
    <t>Лихва</t>
  </si>
  <si>
    <t>част 2, точка 67, буква а) от приложение V</t>
  </si>
  <si>
    <t>от които: икономическо хеджиране</t>
  </si>
  <si>
    <t>част 2, точка 74 от приложение V</t>
  </si>
  <si>
    <t>Извънборсови опции</t>
  </si>
  <si>
    <t xml:space="preserve">Други извънборсови </t>
  </si>
  <si>
    <t>Опции на организиран пазар</t>
  </si>
  <si>
    <t>Други на организиран пазар</t>
  </si>
  <si>
    <t xml:space="preserve">Собствен капитал </t>
  </si>
  <si>
    <t>част 2, точка 67, буква б) от приложение V</t>
  </si>
  <si>
    <t>Чуждестранна валута и злато</t>
  </si>
  <si>
    <t>част 2, точка 67, буква в) от приложение V</t>
  </si>
  <si>
    <t>Кредит</t>
  </si>
  <si>
    <t>част 2, точка 67, буква г) от приложение V</t>
  </si>
  <si>
    <t>Суап за кредитно неизпълнение</t>
  </si>
  <si>
    <t xml:space="preserve">Опции върху кредитен спред </t>
  </si>
  <si>
    <t>Суап за обща доходност</t>
  </si>
  <si>
    <t>Други</t>
  </si>
  <si>
    <t>Стоки</t>
  </si>
  <si>
    <t>част 2, точка 67, буква д) от приложение V</t>
  </si>
  <si>
    <t>част 2, точка 67, буква е) от приложение V</t>
  </si>
  <si>
    <t xml:space="preserve">ДЕРИВАТИ </t>
  </si>
  <si>
    <t>от които: Извънборсови - кредитни институции</t>
  </si>
  <si>
    <t>от които: Извънборсови - други финансови корпорации</t>
  </si>
  <si>
    <t>част 1, точка 35, буква г), част 2, точка 75, буква б) от приложение V</t>
  </si>
  <si>
    <t>от които: Извънборсови - останали</t>
  </si>
  <si>
    <t>част 2, точка 75, буква в) от приложение V</t>
  </si>
  <si>
    <t>11.Деривати - отчитане на хеджиране</t>
  </si>
  <si>
    <t xml:space="preserve">11.1 Деривати - отчитане на хеджиране: Разбивка по вид риск и вид хеджиране </t>
  </si>
  <si>
    <t>По продукт и по вид пазар</t>
  </si>
  <si>
    <t xml:space="preserve">Препратки 
</t>
  </si>
  <si>
    <t>Активи</t>
  </si>
  <si>
    <t>Пасиви</t>
  </si>
  <si>
    <t>Общо хеджиране</t>
  </si>
  <si>
    <t>от които: продадени</t>
  </si>
  <si>
    <t>част 2, точки 70, 71 от приложение V</t>
  </si>
  <si>
    <t>част 2, точки 72 от приложение V</t>
  </si>
  <si>
    <t>ХЕДЖИРАНЕ НА СПРАВЕДЛИВА СТОЙНОСТ</t>
  </si>
  <si>
    <t>параграф 22, буква б) от МСФО 7; параграф 86, буква а) от МСС 39</t>
  </si>
  <si>
    <t>ХЕДЖИРАНЕ НА ПАРИЧНИ ПОТОЦИ</t>
  </si>
  <si>
    <t>параграф 22, буква б) от МСФО 7; параграф 86, буква б) от МСС 39</t>
  </si>
  <si>
    <t xml:space="preserve">ХЕДЖИРАНЕ НА НЕТНИ ИНВЕСТИЦИИ В ЧУЖДЕСТРАННИ ДЕЙНОСТИ </t>
  </si>
  <si>
    <t>параграф 22, буква б) от МСФО 7; параграф 86, буква в) от МСС 39</t>
  </si>
  <si>
    <t>параграф 89А от МСС 39, ПИ 1-31</t>
  </si>
  <si>
    <t>НИ Е6 1-3 от МСС 39</t>
  </si>
  <si>
    <t>ДЕРИВАТИ - ОТЧИТАНЕ НА ХЕДЖИРАНЕ</t>
  </si>
  <si>
    <t>част 1, точка 35, буква в), част 2, точка 75, буква а) от приложение V</t>
  </si>
  <si>
    <t>част 1, точка 26 от приложение V</t>
  </si>
  <si>
    <t>част 1, точка 17 от приложение V</t>
  </si>
  <si>
    <t>част 1, точка 27 от приложение V</t>
  </si>
  <si>
    <t>Общо</t>
  </si>
  <si>
    <t xml:space="preserve">13.Получени обезпечения и гаранции </t>
  </si>
  <si>
    <t>13.1 Разбивка на кредитите и авансите по обезпечения и гаранции</t>
  </si>
  <si>
    <t xml:space="preserve">Гаранции и обезпечение </t>
  </si>
  <si>
    <t xml:space="preserve">Максимална сума на обезпечението или гаранцията, която може да бъде взета предвид </t>
  </si>
  <si>
    <t>Ипотечни кредити
[кредити, обезпечени с недвижим имот]</t>
  </si>
  <si>
    <t>Други обезпечени кредити</t>
  </si>
  <si>
    <t>Жилищно</t>
  </si>
  <si>
    <t>Търговски имоти</t>
  </si>
  <si>
    <t>Парични средства [емитирани дългови инструменти]</t>
  </si>
  <si>
    <t>параграф 36, буква б) от МСФО 7</t>
  </si>
  <si>
    <t>част 2, точка 81, буква а) от приложение V</t>
  </si>
  <si>
    <t>част 2, точка 81, буква б) от приложение V</t>
  </si>
  <si>
    <t>част 2, точка 81, буква в) от приложение V</t>
  </si>
  <si>
    <t>от които: Други финансови предприятия</t>
  </si>
  <si>
    <t>част 2, точка 81 от приложение V</t>
  </si>
  <si>
    <t>от които: Нефинансови предприятия</t>
  </si>
  <si>
    <t>от които: Домакинства</t>
  </si>
  <si>
    <t xml:space="preserve">13.2 Обезпечения, придобити чрез влизане във владение през отчетния период [държани към отчетната дата] </t>
  </si>
  <si>
    <t>Нетекущи активи, държани за продажба</t>
  </si>
  <si>
    <t>параграф 38, буква а) от МСФО 7</t>
  </si>
  <si>
    <t>Инвестиционни имоти</t>
  </si>
  <si>
    <t>Собствен капитал и дългови инструменти</t>
  </si>
  <si>
    <t xml:space="preserve">13.3 Натрупани обезпечения, придобити чрез влизане във владение [материални активи]  </t>
  </si>
  <si>
    <t>Реализиране на обезпечението [материални активи]</t>
  </si>
  <si>
    <t xml:space="preserve"> параграф 38, буква а) от МСФО 7; част 2, точка 84 от приложение V</t>
  </si>
  <si>
    <t>14. Йерархия на справедливата стойност: финансови инструменти по справедлива стойност</t>
  </si>
  <si>
    <t xml:space="preserve">Ниво 1 </t>
  </si>
  <si>
    <t xml:space="preserve">Ниво 2 </t>
  </si>
  <si>
    <t xml:space="preserve">Ниво 3 </t>
  </si>
  <si>
    <t>параграф 76 от МСФО 13</t>
  </si>
  <si>
    <t xml:space="preserve"> параграф 81 от МСФО 13</t>
  </si>
  <si>
    <t>параграф 86 от МСФО 13</t>
  </si>
  <si>
    <t>параграф 81 от МСФО 13</t>
  </si>
  <si>
    <t>параграфи 86, 93, буква е) от МСФО 13</t>
  </si>
  <si>
    <t>АКТИВИ</t>
  </si>
  <si>
    <t>параграф 8, буква a), подточка ii) от МСФО 7; параграф 9, НП 14 от МСС 39</t>
  </si>
  <si>
    <t xml:space="preserve">параграф 8, буква з) и г) от МСФО 7; параграф 9 от МСС 39 </t>
  </si>
  <si>
    <t xml:space="preserve">Деривати - отчитане на хеджиране </t>
  </si>
  <si>
    <t>параграф 22, буква б) от МСФО 7; параграф 9 от МСС 39; част 1, точка 19 от приложение V</t>
  </si>
  <si>
    <t>ПАСИВИ</t>
  </si>
  <si>
    <t>част 1, точка 32-34 от приложение V</t>
  </si>
  <si>
    <t xml:space="preserve">Финансови пасиви, отчитани по справедлива стойност в печалбата или загубата </t>
  </si>
  <si>
    <t>15.Отписване и финансови пасиви, свързани с прехвърлени финансови активи</t>
  </si>
  <si>
    <t>Изцяло отчетени прехвърлени финансови активи</t>
  </si>
  <si>
    <t>Прехвърлени финансови активи, отчетени до степен на продължаващата ангажираност на институцията</t>
  </si>
  <si>
    <t>Неизплатена главница на напълно отписаните прехвърлени финансови активи, върху които институцията си запазва  правата за обслужване</t>
  </si>
  <si>
    <t xml:space="preserve">Прехвърлени активи </t>
  </si>
  <si>
    <t xml:space="preserve">Неизплатена сума на главницата на първоначалните активи </t>
  </si>
  <si>
    <t>Балансова стойност на активите, които все още се отчитат [продължаващ ангажимент]</t>
  </si>
  <si>
    <t>Балансова стойност на свързаните пасиви</t>
  </si>
  <si>
    <t>От които: секюритизация</t>
  </si>
  <si>
    <t xml:space="preserve">От които: репо споразумения </t>
  </si>
  <si>
    <t>параграф 42Г, буква д) от МСФО 7</t>
  </si>
  <si>
    <t xml:space="preserve"> параграф 42Г, буква д) от МСФО 7; част 2, точки 91-92 от приложение V</t>
  </si>
  <si>
    <t>параграф 42Г, буква д) от МСФО 7; част 2, точки 91-92 от приложение V</t>
  </si>
  <si>
    <t>параграф 42Г, буква е) от МСФО 7</t>
  </si>
  <si>
    <t>параграф 42Г, буква е) от МСФО 7; част 2, точка 89 от приложение V</t>
  </si>
  <si>
    <t>параграф 8, буква б) от МСФО 7; параграф 9, НП 16 и НП 26 от МСС 39</t>
  </si>
  <si>
    <t xml:space="preserve">16. Разбивка на избрани позиции от отчета за приходите и разходите </t>
  </si>
  <si>
    <t>16.1 Приходи и разходи за лихви по инструменти и по сектори на контрагентите</t>
  </si>
  <si>
    <t xml:space="preserve">Доход </t>
  </si>
  <si>
    <t>Разходи</t>
  </si>
  <si>
    <t>част 2, точка 95 от приложение V</t>
  </si>
  <si>
    <t>параграф 9 от МСС 39; част 2, точка 96 от приложение V</t>
  </si>
  <si>
    <t>част 1, точка 16 от приложение V</t>
  </si>
  <si>
    <t xml:space="preserve"> част 1, точка 51 от приложение V</t>
  </si>
  <si>
    <t>част 2, точка 9 от приложение 2 към ЕЦБ/2008/32</t>
  </si>
  <si>
    <t xml:space="preserve">Други пасиви </t>
  </si>
  <si>
    <t>ЛИХВИ</t>
  </si>
  <si>
    <t>параграф 35, буква б) от МСС 18; параграф 97 от МСС 1</t>
  </si>
  <si>
    <t xml:space="preserve">16.2 Печалби или загуби от отписване на финансови активи и пасиви, които не се отчитат по справедлива стойност в печалбата или загубата, по инструменти </t>
  </si>
  <si>
    <t>част 1,точка 26 от приложение V</t>
  </si>
  <si>
    <t>параграф 20, буква a), подточки v)-vii) от МСФО 7; параграф 55, буква а) от МСС 39</t>
  </si>
  <si>
    <t xml:space="preserve">16.3 Печалби или загуби от финансови активи и пасиви, държани за търгуване, по инструменти </t>
  </si>
  <si>
    <t>16.4 Печалби или загуби от финансови активи и пасиви, държани за търгуване, по риск</t>
  </si>
  <si>
    <t xml:space="preserve">Лихвени инструменти и свързаните с тях деривати </t>
  </si>
  <si>
    <t xml:space="preserve">част 2, точка 99, буква а) от приложение V </t>
  </si>
  <si>
    <t xml:space="preserve">част 2, точка 99, буква б) от приложение V </t>
  </si>
  <si>
    <t>Валутно търгуване и деривати, свързани с валутния курс и злато</t>
  </si>
  <si>
    <t>част 2, точка 99, буква в) от приложение V</t>
  </si>
  <si>
    <t xml:space="preserve">Инструменти за кредитен риск и свързаните с тях деривати </t>
  </si>
  <si>
    <t xml:space="preserve">част 2, точка 99, буква г) от приложение V </t>
  </si>
  <si>
    <t xml:space="preserve">Свързани със стоки деривати </t>
  </si>
  <si>
    <t>част 2, точка 99, буква д) от приложение V</t>
  </si>
  <si>
    <t xml:space="preserve">част 2, точка 99, буква е) от приложение V </t>
  </si>
  <si>
    <t xml:space="preserve">16.5 Печалби или загуби от финансови активи и пасиви, отчитани по справедлива стойност в печалбата или загубата, по инструменти </t>
  </si>
  <si>
    <t>част 2, точка 100 от приложение V</t>
  </si>
  <si>
    <t xml:space="preserve">16.6 Печалби или загуби от отчитане на хеджиране </t>
  </si>
  <si>
    <t>Промени в справедливата стойност на инструмент за хеджиране [включително и извеждане от експлоатация]</t>
  </si>
  <si>
    <t xml:space="preserve">параграф 24, буква а), подточка i) от МСФО 7 </t>
  </si>
  <si>
    <t>Промени в справедливата стойност на хеджирана позиция, които се дължат на хеджирания риск</t>
  </si>
  <si>
    <t>параграф 24, буква а), подточка ii) от МСФО 7</t>
  </si>
  <si>
    <t xml:space="preserve">Неефективност в печалбата или загубата от хеджиране на парични потоци </t>
  </si>
  <si>
    <t>параграф 24, буква б) от МСФО 7</t>
  </si>
  <si>
    <t xml:space="preserve">Неефективност в печалбата или загубата от хеджиране на нетните инвестиции в чуждестранни дейности  </t>
  </si>
  <si>
    <t>параграф 24, буква в) от МСФО 7</t>
  </si>
  <si>
    <t>параграф 24 от МСФО 7</t>
  </si>
  <si>
    <t>17.1 Активи</t>
  </si>
  <si>
    <t>Счетоводен обхват на консолидацията [Балансова стойност]</t>
  </si>
  <si>
    <t>4, 40</t>
  </si>
  <si>
    <t>21, 42</t>
  </si>
  <si>
    <t>16, 45</t>
  </si>
  <si>
    <t xml:space="preserve">Деривати - търговия </t>
  </si>
  <si>
    <t>Деривати - отчитане на хеджиране</t>
  </si>
  <si>
    <t xml:space="preserve">Провизии </t>
  </si>
  <si>
    <t>1.1 Активи</t>
  </si>
  <si>
    <t xml:space="preserve">Препратки </t>
  </si>
  <si>
    <t>Разбивка в таблица</t>
  </si>
  <si>
    <t>Балансова стойност</t>
  </si>
  <si>
    <t>Пари и парични салда в централни банки</t>
  </si>
  <si>
    <t>параграф 54, буква и) от МСС 1</t>
  </si>
  <si>
    <t>Парични наличности</t>
  </si>
  <si>
    <t>част 2, точка 1 от приложение V</t>
  </si>
  <si>
    <t>Парични салда в централни банки</t>
  </si>
  <si>
    <t>част 2, точка 2 от приложение V</t>
  </si>
  <si>
    <t>част 2, точка 3 от приложение V</t>
  </si>
  <si>
    <t xml:space="preserve">Финансови активи, държани за търгуване </t>
  </si>
  <si>
    <t>Деривати</t>
  </si>
  <si>
    <t>параграф 9 от МСС 39</t>
  </si>
  <si>
    <t>параграф 11 от МСС 32</t>
  </si>
  <si>
    <t xml:space="preserve">Дългови ценни книжа </t>
  </si>
  <si>
    <t>част 1, точки 24, 26 от приложение V</t>
  </si>
  <si>
    <t xml:space="preserve">Кредити и аванси </t>
  </si>
  <si>
    <t>част 1, точки 24, 27 от приложение V</t>
  </si>
  <si>
    <t>Финансови активи, отчитани по справедлива стойност в печалбата или загубата</t>
  </si>
  <si>
    <t>параграф 8, буква a), подточка i) от МСФО 7; параграф 9 от МСС 39</t>
  </si>
  <si>
    <t>Финансови активи на разположение за продажба</t>
  </si>
  <si>
    <t xml:space="preserve">параграф 8, буква г) от МСФО 7; параграф 9 от МСС 39 </t>
  </si>
  <si>
    <t xml:space="preserve">Кредити и вземания </t>
  </si>
  <si>
    <t>Инвестиции, държани до падеж</t>
  </si>
  <si>
    <t>параграф 22, буква г) от МСФО 7; параграф 9 от МСС 39</t>
  </si>
  <si>
    <t xml:space="preserve">параграф 89А, буква а) от МСС 39 </t>
  </si>
  <si>
    <t xml:space="preserve">Материални активи </t>
  </si>
  <si>
    <t>Имоти, машини и съоръжения</t>
  </si>
  <si>
    <t xml:space="preserve">Инвестиционни имоти </t>
  </si>
  <si>
    <t>Нематериалните активи</t>
  </si>
  <si>
    <t xml:space="preserve">Репутация </t>
  </si>
  <si>
    <t>Други нематериални активи</t>
  </si>
  <si>
    <t>параграф 8, 118 от МСС 38</t>
  </si>
  <si>
    <t xml:space="preserve">Данъчни активи  </t>
  </si>
  <si>
    <t>параграф 54 букви н)-о) от МСС 1</t>
  </si>
  <si>
    <t xml:space="preserve">Текущи данъчни активи </t>
  </si>
  <si>
    <t>параграф 54, буква н) от МСС 1; параграф 5 от МСС 12</t>
  </si>
  <si>
    <t xml:space="preserve">Отсрочени данъчни активи  </t>
  </si>
  <si>
    <t xml:space="preserve">Други активи </t>
  </si>
  <si>
    <t>част 2, точка 5 от приложение V</t>
  </si>
  <si>
    <t>Нетекущи активи и групи за изваждане от употреба, класифицирани като държани за продажба</t>
  </si>
  <si>
    <t>параграф 54, буква й) от МСС 1; параграф 38 от МСФО 5; част 2, точка 6 от приложение V</t>
  </si>
  <si>
    <t xml:space="preserve">ОБЩО АКТИВИ </t>
  </si>
  <si>
    <t>параграф 9, буква а), НИ 6 от МСС 1</t>
  </si>
  <si>
    <t xml:space="preserve">1.2 Пасиви </t>
  </si>
  <si>
    <t>Финансови пасиви, държани за търгуване</t>
  </si>
  <si>
    <t>параграф 9, НП 15, буква а) от МСС 39</t>
  </si>
  <si>
    <t xml:space="preserve">Къси позиции  </t>
  </si>
  <si>
    <t>НП 15, буква б) от МСС 39</t>
  </si>
  <si>
    <t xml:space="preserve">Депозити  </t>
  </si>
  <si>
    <t>част 2, точка 9 от приложение 2 към ЕЦБ/2008/32; част 1, точка 30 от приложение V</t>
  </si>
  <si>
    <t xml:space="preserve">Емитирани дългови ценни книжа </t>
  </si>
  <si>
    <t>част 1, точка 31 от приложение V</t>
  </si>
  <si>
    <t xml:space="preserve">Други финансови пасиви  </t>
  </si>
  <si>
    <t>част 1, точки 32-34 от приложение V</t>
  </si>
  <si>
    <t>Финансови пасиви, отчитани по справедлива стойност в печалбата или загубата</t>
  </si>
  <si>
    <t>параграф 8, буква д), подточка i) от МСФО 7; параграф 9 от МСС 39</t>
  </si>
  <si>
    <t>Финансови пасиви, оценени по амортизирана стойност</t>
  </si>
  <si>
    <t xml:space="preserve">параграф 8, буква е) от МСФО 7; параграф 47 от МСС 39 </t>
  </si>
  <si>
    <t xml:space="preserve">параграф 89А, буква б) от МСС 39 </t>
  </si>
  <si>
    <t>параграф 8, буква в) от МСФО 7; параграф 9, НП 16 и НП 26 от МСС 39; част 1, точка 16 от приложение V</t>
  </si>
  <si>
    <t>параграф 54, буква д) от МСС 1; част 2, точки 4 от приложение V</t>
  </si>
  <si>
    <t>Активи по презастрахователни и застрахователни договори</t>
  </si>
  <si>
    <t>НИ 20, букви б)-в) от МСФО 4; част 2.105 от приложение V</t>
  </si>
  <si>
    <t xml:space="preserve">17.2 Задбалансови експозиции: Ангажименти за предоставяне на кредити, финансови гаранции и други ангажименти </t>
  </si>
  <si>
    <t>Счетоводен обхват на консолидацията [Номинална стойност]</t>
  </si>
  <si>
    <t>параграф 2, буква з), параграф 4, буква а) и в), БЗ 15 от МСС 39; приложение I към РКИ; част 2, точки 56, 57 от приложение V</t>
  </si>
  <si>
    <t>ЗАДБАЛАНСОВИ ЕКСПОЗИЦИИ</t>
  </si>
  <si>
    <t xml:space="preserve">17.3 Пасиви и собствен капитал </t>
  </si>
  <si>
    <t xml:space="preserve">НП 15, буква б) от МСС 39 </t>
  </si>
  <si>
    <t>част 2, точка 9 от приложение 2 към ЕЦБ/2008/32; част 1.30 от приложение V</t>
  </si>
  <si>
    <t>Пасиви по застрахователни и презастрахователни договори</t>
  </si>
  <si>
    <t>НИ 20, буква а) от МСФО 4; част 2.106 от приложение V</t>
  </si>
  <si>
    <t>параграф 10 от МСС 37; параграф 54, буква л) от МСС 1</t>
  </si>
  <si>
    <t>МСС 32 ПИ 33; МСФО 2; част 2, точка 9 от приложение V</t>
  </si>
  <si>
    <t>част 2, точки 15-16 от приложение V</t>
  </si>
  <si>
    <t>член 4, параграф 100 от РКИ</t>
  </si>
  <si>
    <t>параграф 30, Г5-Г-8 от МСФО 1</t>
  </si>
  <si>
    <t>параграф 79, буква а), подточка vi) от МСС 1; параграфи 33-34, НП 16 и НП 26 от МСС 32; част 2, точка 20 от приложение V</t>
  </si>
  <si>
    <t>Хеджиране на нетни инвестиции в чуждестранни дейности [ефективна част]</t>
  </si>
  <si>
    <t>параграф 102, буква а) от МСС 39</t>
  </si>
  <si>
    <t>Деривати от хеджиране. Хеджиране на парични потоци [ефективна част]</t>
  </si>
  <si>
    <t>Неразпределена печалба</t>
  </si>
  <si>
    <t>член 4, параграф 123 от РКИ</t>
  </si>
  <si>
    <t xml:space="preserve">Други резерви </t>
  </si>
  <si>
    <t>параграф 54 от МСС 1; параграф 78, буква д) от МСС 1</t>
  </si>
  <si>
    <t xml:space="preserve">Други </t>
  </si>
  <si>
    <t>(-) Обратно изкупени собствени акции</t>
  </si>
  <si>
    <t>Печалба или загуба, която се отнася към собствениците на дружеството майка</t>
  </si>
  <si>
    <t>параграф 28 от МСС 27; параграф 83, буква а), подточка ii) от МСС 1</t>
  </si>
  <si>
    <t xml:space="preserve">(-) Междинни дивиденти </t>
  </si>
  <si>
    <t>параграф 35 от МСС 32</t>
  </si>
  <si>
    <t>Малцинствени участия [Неконтролиращи участия]</t>
  </si>
  <si>
    <t>параграф 4 от МСС 27; параграф 54, буква р) от МСС 1; параграф 27 от МСС 27</t>
  </si>
  <si>
    <t>Други позиции</t>
  </si>
  <si>
    <t xml:space="preserve">ОБЩО СОБСТВЕН КАПИТАЛ </t>
  </si>
  <si>
    <t>параграф 9, буква в), НИ 6 от МСС 1</t>
  </si>
  <si>
    <t xml:space="preserve">ОБЩО СОБСТВЕН КАПИТАЛ И ОБЩО ПАСИВИ </t>
  </si>
  <si>
    <t xml:space="preserve">2.Отчет за приходите и разходите </t>
  </si>
  <si>
    <t>Текущ период</t>
  </si>
  <si>
    <t>Приходи от лихви</t>
  </si>
  <si>
    <t xml:space="preserve">Финансови активи, отчитани по справедлива стойност в печалбата или загубата </t>
  </si>
  <si>
    <t xml:space="preserve">Кредити и вземания  </t>
  </si>
  <si>
    <t xml:space="preserve">Деривати — отчитане на хеджиране, лихвен риск </t>
  </si>
  <si>
    <t>Други активи</t>
  </si>
  <si>
    <t>(Лихвени разходи)</t>
  </si>
  <si>
    <t>(Финансови пасиви, оценени по амортизирана стойност)</t>
  </si>
  <si>
    <t>(Деривати — отчитане на хеджиране, лихвен риск)</t>
  </si>
  <si>
    <t>(Други пасиви)</t>
  </si>
  <si>
    <t xml:space="preserve">Приход от дивиденти </t>
  </si>
  <si>
    <t>параграф 20, буква a), подточка ii) от МСФО 7; параграф 9 от МСС 39; параграф 55, буква б) от МСС 39</t>
  </si>
  <si>
    <t>параграф 20, буква а), подточки ii)-v) от МСС 7; част 2, точка 97 от приложение V</t>
  </si>
  <si>
    <t>параграф 20, буква a), подточка iv) от МСФО 7; параграф 9 от МСС 39; параграф 56 от МСС 39</t>
  </si>
  <si>
    <t>параграф 20, буква a), подточка iii) от МСФО 7; параграф 9 от МСС 39; параграф 56 от МСС 39</t>
  </si>
  <si>
    <t xml:space="preserve">параграф 20, буква a), подточка v) от МСФО 7; параграф 56 от МСС 39 </t>
  </si>
  <si>
    <t xml:space="preserve">Други оперативни приходи </t>
  </si>
  <si>
    <t>(Други оперативни разходи)</t>
  </si>
  <si>
    <t>(Административни разходи)</t>
  </si>
  <si>
    <t>(Разходи за персонал)</t>
  </si>
  <si>
    <t>(Други административни разходи)</t>
  </si>
  <si>
    <t>(Имоти, машини и съоръжения)</t>
  </si>
  <si>
    <t>(Инвестиционни имоти)</t>
  </si>
  <si>
    <t>(Други нематериални активи)</t>
  </si>
  <si>
    <t>(Други провизии)</t>
  </si>
  <si>
    <t>(Обезценка или (-) корекция на обезценка на финансови активи, които не се отчитат по справедлива стойност в печалбата или загубата)</t>
  </si>
  <si>
    <t>(Финансови активи, оценени по метода на разходите)</t>
  </si>
  <si>
    <t>(Финансови активи на разположение за продажба)</t>
  </si>
  <si>
    <t xml:space="preserve">(Инвестиции, държани до падеж) </t>
  </si>
  <si>
    <t>(Обезценка или (-) сторниране на обезценка на нефинансови активи)</t>
  </si>
  <si>
    <t>(Репутация)</t>
  </si>
  <si>
    <t>(Други)</t>
  </si>
  <si>
    <t>Отрицателна репутация, призната за печалба или загуба</t>
  </si>
  <si>
    <t xml:space="preserve">Печалба или (-) загуба от нетекущи активи и групи за изваждане от употреба, класифицирани като държани за продажба, които не отговарят на изискванията за  преустановени дейности    </t>
  </si>
  <si>
    <t xml:space="preserve">ПЕЧАЛБА ИЛИ (-) ЗАГУБА ПРЕДИ ДАНЪЧНО ОБЛАГАНЕ ОТ ТЕКУЩИ ДЕЙНОСТИ </t>
  </si>
  <si>
    <t>(Данъчни разходи или (-) приходи, свързани с печалбата или загубата от текущи дейности)</t>
  </si>
  <si>
    <t xml:space="preserve">ПЕЧАЛБА ИЛИ (-) ЗАГУБА СЛЕД ДАНЪЧНО ОБЛАГАНЕ ОТ ТЕКУЩИ ДЕЙНОСТИ </t>
  </si>
  <si>
    <t xml:space="preserve">Печалба или (-) загуба след данъчно облагане от преустановени дейности    </t>
  </si>
  <si>
    <t xml:space="preserve">Печалба или (-) загуба преди данъчно облагане от преустановени дейности    </t>
  </si>
  <si>
    <t>(Данъчни разходи или (-) приходи, свързани с преустановени дейности)</t>
  </si>
  <si>
    <t>ПЕЧАЛБА ИЛИ (-) ЗАГУБА ЗА ГОДИНАТА</t>
  </si>
  <si>
    <t>Които се отнасят до малцинствени участия [неконтролиращи участия]</t>
  </si>
  <si>
    <t>Които се отнасят до собствениците на холдинга</t>
  </si>
  <si>
    <t xml:space="preserve">3.Отчет за всеобхватния доход </t>
  </si>
  <si>
    <t xml:space="preserve">Печалба или (-) загуба за годината </t>
  </si>
  <si>
    <t>параграфи 7, 81, буква б) и 83, буква а), НИ 6 от МСС 1</t>
  </si>
  <si>
    <t>Друг всеобхватен доход</t>
  </si>
  <si>
    <t>параграфи 7, 81, буква б), НИ 6 от МСС 1</t>
  </si>
  <si>
    <t xml:space="preserve">Материални активи  </t>
  </si>
  <si>
    <t>параграф 7, НИ 6 от МСС 1; параграфи 39-40 от МСС 16</t>
  </si>
  <si>
    <t>параграф 7 от МСС 1; параграфи 85-86 от МСС 38</t>
  </si>
  <si>
    <t>параграф 7, НИ 6 от МСС 1; параграф 93A от МСС 19</t>
  </si>
  <si>
    <t>Нетекущи активи и групи за изваждане от употреба, държани за продажба</t>
  </si>
  <si>
    <t>параграф 38 от МСФО 5</t>
  </si>
  <si>
    <t>Дял на друг признат приход и разход на субекти, които осчетоводяват по метода на собствения капитал</t>
  </si>
  <si>
    <t>параграф 82, буква з), НИ 6 от МСС 1; параграф 11 от МСС 28</t>
  </si>
  <si>
    <t>Данък върху дохода, свързан с позиции, които няма да бъдат прекласифицирани</t>
  </si>
  <si>
    <t>параграф 91, буква б) от МСС 1; част 2, точка 31 от приложение V</t>
  </si>
  <si>
    <t>параграф 82А, буква б) от МСС 1</t>
  </si>
  <si>
    <t>Печалби или (-) загуби в стойността, отчетени в собствения капитал</t>
  </si>
  <si>
    <t>Прехвърлени към печалба или загуба</t>
  </si>
  <si>
    <t>параграф 7, параграфи 92-95 от МСС 1; параграф 102, буква а) от МСС 39</t>
  </si>
  <si>
    <t>Други преквалификации</t>
  </si>
  <si>
    <t>параграф 7, НИ 6 от МСС 1; параграф 52, буква б) от МСС 21</t>
  </si>
  <si>
    <t>Печалби или (-) загуби в стойността, прехвърлени към собствения капитал</t>
  </si>
  <si>
    <t xml:space="preserve">Пасиви с отсрочен данък </t>
  </si>
  <si>
    <t>Нематериални активи</t>
  </si>
  <si>
    <t xml:space="preserve">Приходи от такси и комисиони </t>
  </si>
  <si>
    <t xml:space="preserve">(Разходи за такси и комисиони) </t>
  </si>
  <si>
    <t xml:space="preserve">Нематериални активи </t>
  </si>
  <si>
    <t>Сектор Държавно управление</t>
  </si>
  <si>
    <t xml:space="preserve">Q Здравеопазване и социална дейност </t>
  </si>
  <si>
    <t>М Професионална и научно-изследователска дейност</t>
  </si>
  <si>
    <t>ХЕДЖИРАНЕ НА ЛИХВЕН РИСК НА ПАРИЧЕН ПОТОК В ПОРТФЕЙЛА</t>
  </si>
  <si>
    <t>ХЕДЖИРАНЕ НА ЛИХВЕН РИСК НА СПРАВЕДЛИВАТА СТОЙНОСТ В ПОРТФЕЙЛА</t>
  </si>
  <si>
    <t xml:space="preserve">Отписани суми с оглед изчисляване на капиталовите изисквания 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</si>
  <si>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</si>
  <si>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</si>
  <si>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</si>
  <si>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</si>
  <si>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</si>
  <si>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</si>
  <si>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</si>
  <si>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</si>
  <si>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</si>
  <si>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095</t>
  </si>
  <si>
    <t>100</t>
  </si>
  <si>
    <t>110</t>
  </si>
  <si>
    <t>120</t>
  </si>
  <si>
    <t>130</t>
  </si>
  <si>
    <t>140</t>
  </si>
  <si>
    <t>150</t>
  </si>
  <si>
    <t>160</t>
  </si>
  <si>
    <t>170</t>
  </si>
  <si>
    <t>180</t>
  </si>
  <si>
    <t>6. Разбивка на кредитите и авансите към нефинансови предприятия по NACE кодове</t>
  </si>
  <si>
    <t>част 1, точки 24, 27, част 2, точки 42-43 от приложение V</t>
  </si>
  <si>
    <t>част 2, точки 53-54 от приложение V</t>
  </si>
  <si>
    <t>член 109 от РКИ; част 2, точка 90 от приложение V</t>
  </si>
  <si>
    <t>параграф 10, МСФО 2; част 2, точка 17 от приложение V</t>
  </si>
  <si>
    <t>параграф 20, буква а), подточка i) от МСФО 7</t>
  </si>
  <si>
    <t>параграф 54, буква в) от МСС 1; член 4, параграф 1, точка 115 от РКИ</t>
  </si>
  <si>
    <t>параграф Б67, буква г) от МСФО 3; член 4, параграф 1, точка 113 от РКИ</t>
  </si>
  <si>
    <t>член 4, параграф 1, точка 61 от РКИ</t>
  </si>
  <si>
    <t>параграф 42Г, буква д) от МСФО 7; член 4, параграф 1, точка 61 от РКИ</t>
  </si>
  <si>
    <t>параграф 54, буква о) от МСС 1; параграф 5 от МСС 12; член 4, параграф 1, точка 106 от РКИ</t>
  </si>
  <si>
    <t>параграф 9, НП 4, БЗ 21 от МСС 39; приложение A към МСФО 4; приложение I към РКИ; част 2, точки 56, 58 от приложение V</t>
  </si>
  <si>
    <t>параграф 9, НП 4, БЗ 21 от МСС 39 приложение A към МСФО 4; част 2, точки 56, 58 от приложение V</t>
  </si>
  <si>
    <t>1.Счетоводен баланс [отчет за финансовото състояние]</t>
  </si>
  <si>
    <t>Кредитни ангажименти</t>
  </si>
  <si>
    <t xml:space="preserve">Други влогове на виждане </t>
  </si>
  <si>
    <t>Капиталови инструменти</t>
  </si>
  <si>
    <t xml:space="preserve">Капиталови инструменти </t>
  </si>
  <si>
    <t xml:space="preserve">Емитирани капиталови инструменти, различни от капитал </t>
  </si>
  <si>
    <t>Други емитирани капиталови инструменти</t>
  </si>
  <si>
    <t>Капиталови инструменти и свързаните с тях деривати</t>
  </si>
  <si>
    <t>Промени в справедливата стойност на хеджирани позиции в хеджирания портфейл за лихвен риск</t>
  </si>
  <si>
    <t>(Обезценка или (-) сторниране на обезценка на инвестиции в дъщерни предприятия, съвместни предприятия и асоциирани предприятия)</t>
  </si>
  <si>
    <t>Инвестиции в дъщерни предприятия, съвместни предприятия и асоциирани предприятия</t>
  </si>
  <si>
    <t>Кредитни ангажименти и гаранции</t>
  </si>
  <si>
    <t>(Кредитни ангажименти и гаранции)</t>
  </si>
  <si>
    <t>Други провизии</t>
  </si>
  <si>
    <t>(Разходи за акционерен капитал, платим при поискване)</t>
  </si>
  <si>
    <t>Акционерен капитал, платим при поискване</t>
  </si>
  <si>
    <t>Пасиви с отсрочен данък</t>
  </si>
  <si>
    <t>Внесен капитал</t>
  </si>
  <si>
    <t>Поискан, но невнесен капитал</t>
  </si>
  <si>
    <t>Конвертируеми съставни финансови инструменти</t>
  </si>
  <si>
    <t xml:space="preserve">Компонент на собствения капитал в съставни финансови инструменти </t>
  </si>
  <si>
    <t xml:space="preserve">Преизчисляване във валута  </t>
  </si>
  <si>
    <t>Преизчисляване във валута</t>
  </si>
  <si>
    <t xml:space="preserve">Преоценъчни резерви </t>
  </si>
  <si>
    <t>Печалби или загуби от отписването на инвестиции в дъщерни предприятия, съвместни предприятия и асоциирани предприятия</t>
  </si>
  <si>
    <t>Нетни печалби или (-) загуби от отписване на финансови активи и пасиви, които не се отчитат по справедлива стойност в печалбата или загубата</t>
  </si>
  <si>
    <t>Нетни печалби или (-) загуби от финансови активи и пасиви, държани за търгуване</t>
  </si>
  <si>
    <t>Нетни печалби или (-) загуби от финансови активи и пасиви, отчитани по справедлива стойност в печалбата или загубата</t>
  </si>
  <si>
    <t xml:space="preserve">Нетни печалби или (-) загуби от отчитане на хеджиране </t>
  </si>
  <si>
    <t>Нетни курсови разлики [печалба (-) загуба]</t>
  </si>
  <si>
    <t>Нетни печалби или (-) загуби от отписване на финансови активи</t>
  </si>
  <si>
    <t>НЕТЕН ОБЩ ОПЕРАТИВЕН ПРИХОД</t>
  </si>
  <si>
    <t>НЕТНИ ПЕЧАЛБИ ИЛИ (-) ЗАГУБИ ОТ ОТПИСВАНЕ НА ФИНАНСОВИ АКТИВИ И ПАСИВИ, КОИТО НЕ СЕ ОТЧИТАТ ПО СПРАВЕДЛИВА СТОЙНОСТ В ПЕЧАЛБАТА ИЛИ ЗАГУБАТА</t>
  </si>
  <si>
    <t>НЕТНИ ПЕЧАЛБИ ИЛИ (-) ЗАГУБИ ОТ ФИНАНСОВИ АКТИВИ И ПАСИВИ, ДЪРЖАНИ ЗА ТЪРГУВАНЕ</t>
  </si>
  <si>
    <t>НЕТНИ ПЕЧАЛБИ ИЛИ (-) ЗАГУБИ ОТ ФИНАНСОВИ АКТИВИ И ПАСИВИ, КОИТО СЕ ОТЧИТАТ ПО СПРАВЕДЛИВА СТОЙНОСТ В ПЕЧАЛБАТА ИЛИ ЗАГУБАТА</t>
  </si>
  <si>
    <t>НЕТНИ ПЕЧАЛБИ ИЛИ (-) ЗАГУБИ ОТ ОТЧИТАНЕ НА ХЕДЖИРАНЕ</t>
  </si>
  <si>
    <t xml:space="preserve">Дял на други признати приходи и разходи за инвестиции в дъщерни, съвместни и асоциирани предприятия </t>
  </si>
  <si>
    <t xml:space="preserve">Дял на печалбата или (-) загубата от инвестиции в дъщерни, съвместни и асоциирани предприятия </t>
  </si>
  <si>
    <t xml:space="preserve">от които: по цена на придобиване </t>
  </si>
  <si>
    <t xml:space="preserve">Влогове, договорени за ползване след предизвестие </t>
  </si>
  <si>
    <t>Преоценъчни резерви</t>
  </si>
  <si>
    <t>МСС 1, НИ 6</t>
  </si>
  <si>
    <t xml:space="preserve">(Финансови пасиви, отчитани по справедлива стойност в печалбата или загубата) </t>
  </si>
  <si>
    <t>(Финансови пасиви, държани за търгуване)</t>
  </si>
  <si>
    <t>НИ 6 от МСС 1; параграфи 95, буква а) и параграф 96 от МСС 39</t>
  </si>
  <si>
    <t>НИ 6 от МСС 1; параграфи 97-101 от МСС 39</t>
  </si>
  <si>
    <t>9. Ангажименти за предоставяне на кредити, финансови гаранции и други ангажименти</t>
  </si>
  <si>
    <t xml:space="preserve">9.1 Задбалансови експозиции: ангажименти за предоставяне на кредити, финансови гаранции и други ангажименти </t>
  </si>
  <si>
    <t xml:space="preserve">9.2. Ангажименти за предоставяне на кредити, финансови гаранции и други получени ангажименти </t>
  </si>
  <si>
    <t>17. Равнение между счетоводния обхват на консолидацията и обхвата на консолидацията по Регламента за капиталовите изисквания (РКИ): Счетоводен баланс</t>
  </si>
  <si>
    <t>Дата/период</t>
  </si>
  <si>
    <t>Основа на прилагане</t>
  </si>
  <si>
    <t>190</t>
  </si>
  <si>
    <t>200</t>
  </si>
  <si>
    <t>210</t>
  </si>
  <si>
    <t>220</t>
  </si>
  <si>
    <t>230</t>
  </si>
  <si>
    <t>240</t>
  </si>
  <si>
    <t>250</t>
  </si>
  <si>
    <t>260</t>
  </si>
  <si>
    <t>270</t>
  </si>
  <si>
    <t>280</t>
  </si>
  <si>
    <t>290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</si>
  <si>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</si>
  <si>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</si>
  <si>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</si>
  <si>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</si>
  <si>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</si>
  <si>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</si>
  <si>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</si>
  <si>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</si>
  <si>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</si>
  <si>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Хил.лв.</t>
  </si>
  <si>
    <t>c010</t>
  </si>
  <si>
    <t>c020</t>
  </si>
  <si>
    <t>c030</t>
  </si>
  <si>
    <t>c040</t>
  </si>
  <si>
    <t>c050</t>
  </si>
  <si>
    <t>c060</t>
  </si>
  <si>
    <t>c037</t>
  </si>
  <si>
    <t>037</t>
  </si>
  <si>
    <t>r010</t>
  </si>
  <si>
    <t>r020</t>
  </si>
  <si>
    <t>r030</t>
  </si>
  <si>
    <t>r040</t>
  </si>
  <si>
    <t>r050</t>
  </si>
  <si>
    <t>r060</t>
  </si>
  <si>
    <t>r070</t>
  </si>
  <si>
    <t>r080</t>
  </si>
  <si>
    <t>r090</t>
  </si>
  <si>
    <t>r100</t>
  </si>
  <si>
    <t>r110</t>
  </si>
  <si>
    <t>r120</t>
  </si>
  <si>
    <t>r130</t>
  </si>
  <si>
    <t>r140</t>
  </si>
  <si>
    <t>r150</t>
  </si>
  <si>
    <t>r160</t>
  </si>
  <si>
    <t>r170</t>
  </si>
  <si>
    <t>r180</t>
  </si>
  <si>
    <t>r190</t>
  </si>
  <si>
    <t>r200</t>
  </si>
  <si>
    <t>r210</t>
  </si>
  <si>
    <t>r220</t>
  </si>
  <si>
    <t>r230</t>
  </si>
  <si>
    <t>r240</t>
  </si>
  <si>
    <t>r250</t>
  </si>
  <si>
    <t>r260</t>
  </si>
  <si>
    <t>r270</t>
  </si>
  <si>
    <t>r280</t>
  </si>
  <si>
    <t>r290</t>
  </si>
  <si>
    <t>r300</t>
  </si>
  <si>
    <t>r310</t>
  </si>
  <si>
    <t>r330</t>
  </si>
  <si>
    <t>r340</t>
  </si>
  <si>
    <t>r350</t>
  </si>
  <si>
    <t>r360</t>
  </si>
  <si>
    <t>r370</t>
  </si>
  <si>
    <t>r380</t>
  </si>
  <si>
    <t>r390</t>
  </si>
  <si>
    <t>r400</t>
  </si>
  <si>
    <t>r410</t>
  </si>
  <si>
    <t>r420</t>
  </si>
  <si>
    <t>r430</t>
  </si>
  <si>
    <t>r440</t>
  </si>
  <si>
    <t>r450</t>
  </si>
  <si>
    <t>390</t>
  </si>
  <si>
    <t>400</t>
  </si>
  <si>
    <t>410</t>
  </si>
  <si>
    <t>420</t>
  </si>
  <si>
    <t>430</t>
  </si>
  <si>
    <t>440</t>
  </si>
  <si>
    <t>450</t>
  </si>
  <si>
    <t>r460</t>
  </si>
  <si>
    <t>r470</t>
  </si>
  <si>
    <t>r480</t>
  </si>
  <si>
    <t>r490</t>
  </si>
  <si>
    <t>r500</t>
  </si>
  <si>
    <t>r510</t>
  </si>
  <si>
    <t>r520</t>
  </si>
  <si>
    <t>r530</t>
  </si>
  <si>
    <t>460</t>
  </si>
  <si>
    <t>470</t>
  </si>
  <si>
    <t>480</t>
  </si>
  <si>
    <t>490</t>
  </si>
  <si>
    <t>500</t>
  </si>
  <si>
    <t>510</t>
  </si>
  <si>
    <t>520</t>
  </si>
  <si>
    <t>530</t>
  </si>
  <si>
    <t>r355</t>
  </si>
  <si>
    <t>r540</t>
  </si>
  <si>
    <t>r550</t>
  </si>
  <si>
    <t>r560</t>
  </si>
  <si>
    <t>r570</t>
  </si>
  <si>
    <t>r580</t>
  </si>
  <si>
    <t>r590</t>
  </si>
  <si>
    <t>r600</t>
  </si>
  <si>
    <t>r610</t>
  </si>
  <si>
    <t>r620</t>
  </si>
  <si>
    <t>r630</t>
  </si>
  <si>
    <t>r640</t>
  </si>
  <si>
    <t>r650</t>
  </si>
  <si>
    <t>r660</t>
  </si>
  <si>
    <t>r670</t>
  </si>
  <si>
    <t>r680</t>
  </si>
  <si>
    <t>r690</t>
  </si>
  <si>
    <t>540</t>
  </si>
  <si>
    <t>550</t>
  </si>
  <si>
    <t>E14:E52</t>
  </si>
  <si>
    <t>E14:E50</t>
  </si>
  <si>
    <t>E14:E17</t>
  </si>
  <si>
    <t>E14:E18</t>
  </si>
  <si>
    <t>E15:E21</t>
  </si>
  <si>
    <t>E15:F21</t>
  </si>
  <si>
    <t>E15:E23</t>
  </si>
  <si>
    <t>E15:F41</t>
  </si>
  <si>
    <t>E17:O35</t>
  </si>
  <si>
    <t>E17:L42</t>
  </si>
  <si>
    <t>E14:E14</t>
  </si>
  <si>
    <t>E14:E19</t>
  </si>
  <si>
    <t>E17:I20</t>
  </si>
  <si>
    <t>E16:H68</t>
  </si>
  <si>
    <t>E16:H47</t>
  </si>
  <si>
    <t>E15:F35</t>
  </si>
  <si>
    <t>E15:E38</t>
  </si>
  <si>
    <t>E16:F18</t>
  </si>
  <si>
    <t>E16:J60</t>
  </si>
  <si>
    <t>012</t>
  </si>
  <si>
    <t>c012</t>
  </si>
  <si>
    <t>021</t>
  </si>
  <si>
    <t>101</t>
  </si>
  <si>
    <t>181</t>
  </si>
  <si>
    <t>E16:G34</t>
  </si>
  <si>
    <t>F15:K27</t>
  </si>
  <si>
    <t>E14:E16</t>
  </si>
  <si>
    <t>E15:H33</t>
  </si>
  <si>
    <t>E15:F33</t>
  </si>
  <si>
    <t>E15:F32</t>
  </si>
  <si>
    <t>E14:E49</t>
  </si>
  <si>
    <t>F14:F82</t>
  </si>
  <si>
    <t>F14:F48</t>
  </si>
  <si>
    <t>F14:F43</t>
  </si>
  <si>
    <t>F14:F51</t>
  </si>
  <si>
    <t>E14:E20</t>
  </si>
  <si>
    <t>от които: необслужвани</t>
  </si>
  <si>
    <t>част 2, т.т. 145-162 от Приложение V</t>
  </si>
  <si>
    <t xml:space="preserve">част 2, т.т 145-162 от Приложение V </t>
  </si>
  <si>
    <r>
      <t xml:space="preserve">Йерархия на справедливата стойност
</t>
    </r>
    <r>
      <rPr>
        <i/>
        <sz val="10"/>
        <color indexed="8"/>
        <rFont val="Times New Roman Cyr"/>
        <charset val="204"/>
      </rPr>
      <t>параграф 93, буква б) от МСФО 13</t>
    </r>
  </si>
  <si>
    <r>
      <t xml:space="preserve">Промяна в справедливата стойност за периода 
</t>
    </r>
    <r>
      <rPr>
        <i/>
        <sz val="10"/>
        <color indexed="8"/>
        <rFont val="Times New Roman Cyr"/>
        <charset val="204"/>
      </rPr>
      <t>параграф 86 от част 2 на Приложение V</t>
    </r>
  </si>
  <si>
    <r>
      <t xml:space="preserve">Натрупана промяна в справедливата стойност преди данъци 
</t>
    </r>
    <r>
      <rPr>
        <i/>
        <sz val="10"/>
        <color indexed="8"/>
        <rFont val="Times New Roman Cyr"/>
        <charset val="204"/>
      </rPr>
      <t>параграф 87 от част 2 на Приложение V</t>
    </r>
  </si>
  <si>
    <r>
      <t xml:space="preserve">Свързани пасиви    </t>
    </r>
    <r>
      <rPr>
        <i/>
        <sz val="10"/>
        <color indexed="8"/>
        <rFont val="Times New Roman Cyr"/>
        <charset val="204"/>
      </rPr>
      <t>параграф 89 от част 2 на Приложение V</t>
    </r>
  </si>
  <si>
    <t>620</t>
  </si>
  <si>
    <t>ИМАМЕ САМО ДЕРИВАТИВ</t>
  </si>
  <si>
    <t>Нямаме такива</t>
  </si>
  <si>
    <t>Тук аз по собствено виждане съм ги сложила, кои са обезценени, кои не -</t>
  </si>
  <si>
    <t xml:space="preserve"> и трябва да си ги свериш с твоята екселска табличка, в която си ги водиш</t>
  </si>
  <si>
    <t xml:space="preserve">Не знам какво точно се пише тук, защото няма сметка за обезценка </t>
  </si>
  <si>
    <t>(като коректив, а директно се коригира стойността...)</t>
  </si>
  <si>
    <t>Виж ги, ако ти харесват така</t>
  </si>
  <si>
    <t>Харесват ми</t>
  </si>
  <si>
    <t>Според мен, тук трябва от КОРЕП-а да се нанесат</t>
  </si>
  <si>
    <t>в ред 280 от 02.00</t>
  </si>
  <si>
    <t>ТЕЗИ ДА СЕ ЗАСИЧАТ ДО COREP!</t>
  </si>
  <si>
    <t>COREP</t>
  </si>
  <si>
    <t>(АМОРТИЗАЦИЯ)</t>
  </si>
  <si>
    <t>покрите по кредити ЕИФ</t>
  </si>
  <si>
    <t>платените сметка 9887</t>
  </si>
  <si>
    <t>гаранции, които бихме признали, от регистър на обезпечения</t>
  </si>
  <si>
    <t>консолидирана</t>
  </si>
  <si>
    <t>БЪЛГАРСКА БАНКА ЗА РАЗВИТИЕ</t>
  </si>
  <si>
    <t>r320</t>
  </si>
  <si>
    <t>r095</t>
  </si>
  <si>
    <t>r122</t>
  </si>
  <si>
    <t>r124</t>
  </si>
  <si>
    <t>r128</t>
  </si>
</sst>
</file>

<file path=xl/styles.xml><?xml version="1.0" encoding="utf-8"?>
<styleSheet xmlns="http://schemas.openxmlformats.org/spreadsheetml/2006/main">
  <numFmts count="3">
    <numFmt numFmtId="164" formatCode="_-* #,##0.00_-;\-* #,##0.00_-;_-* &quot;-&quot;??_-;_-@_-"/>
    <numFmt numFmtId="165" formatCode="_-* #,##0.00_-;\-* #,##0.00_-;_-* \-??_-;_-@_-"/>
    <numFmt numFmtId="166" formatCode="_-* #,##0_-;\-* #,##0_-;_-* &quot;-&quot;??_-;_-@_-"/>
  </numFmts>
  <fonts count="69">
    <font>
      <sz val="8"/>
      <name val="Verdana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Verdana"/>
      <family val="2"/>
      <charset val="204"/>
    </font>
    <font>
      <sz val="8"/>
      <name val="Verdana"/>
      <family val="2"/>
      <charset val="204"/>
    </font>
    <font>
      <sz val="10"/>
      <color theme="1"/>
      <name val="Verdana"/>
      <family val="2"/>
      <charset val="204"/>
    </font>
    <font>
      <b/>
      <sz val="18"/>
      <color theme="3"/>
      <name val="Verdana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0"/>
      <color rgb="FF006100"/>
      <name val="Calibri"/>
      <family val="2"/>
      <charset val="204"/>
      <scheme val="minor"/>
    </font>
    <font>
      <sz val="10"/>
      <color rgb="FF9C0006"/>
      <name val="Calibri"/>
      <family val="2"/>
      <charset val="204"/>
      <scheme val="minor"/>
    </font>
    <font>
      <sz val="10"/>
      <color rgb="FF3F3F76"/>
      <name val="Calibri"/>
      <family val="2"/>
      <charset val="204"/>
      <scheme val="minor"/>
    </font>
    <font>
      <b/>
      <sz val="10"/>
      <color rgb="FF3F3F3F"/>
      <name val="Calibri"/>
      <family val="2"/>
      <charset val="204"/>
      <scheme val="minor"/>
    </font>
    <font>
      <i/>
      <sz val="10"/>
      <color rgb="FF7F7F7F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indexed="8"/>
      <name val="Times New Roman Cyr"/>
      <charset val="204"/>
    </font>
    <font>
      <i/>
      <sz val="10"/>
      <color indexed="8"/>
      <name val="Times New Roman Cyr"/>
      <charset val="204"/>
    </font>
    <font>
      <b/>
      <sz val="10"/>
      <color indexed="8"/>
      <name val="Times New Roman Cyr"/>
      <charset val="204"/>
    </font>
    <font>
      <b/>
      <u/>
      <sz val="10"/>
      <color indexed="8"/>
      <name val="Times New Roman Cyr"/>
      <charset val="204"/>
    </font>
    <font>
      <b/>
      <sz val="10"/>
      <name val="Times New Roman Cyr"/>
      <charset val="204"/>
    </font>
    <font>
      <sz val="10"/>
      <name val="Times New Roman Cyr"/>
      <charset val="204"/>
    </font>
    <font>
      <i/>
      <sz val="10"/>
      <name val="Times New Roman Cyr"/>
      <charset val="204"/>
    </font>
    <font>
      <sz val="10"/>
      <color theme="0" tint="-0.34998626667073579"/>
      <name val="Times New Roman Cyr"/>
      <charset val="204"/>
    </font>
    <font>
      <b/>
      <i/>
      <sz val="10"/>
      <color indexed="8"/>
      <name val="Times New Roman Cyr"/>
      <charset val="204"/>
    </font>
    <font>
      <sz val="10"/>
      <color theme="0" tint="-0.14999847407452621"/>
      <name val="Times New Roman Cyr"/>
      <charset val="204"/>
    </font>
    <font>
      <i/>
      <sz val="10"/>
      <color theme="0" tint="-0.14999847407452621"/>
      <name val="Times New Roman Cyr"/>
      <charset val="204"/>
    </font>
    <font>
      <b/>
      <sz val="10"/>
      <color theme="0" tint="-0.14999847407452621"/>
      <name val="Times New Roman Cyr"/>
      <charset val="204"/>
    </font>
    <font>
      <i/>
      <strike/>
      <sz val="10"/>
      <name val="Times New Roman Cyr"/>
      <charset val="204"/>
    </font>
    <font>
      <b/>
      <i/>
      <sz val="10"/>
      <name val="Times New Roman Cyr"/>
      <charset val="204"/>
    </font>
    <font>
      <b/>
      <u/>
      <sz val="10"/>
      <color theme="0" tint="-0.14999847407452621"/>
      <name val="Times New Roman Cyr"/>
      <charset val="204"/>
    </font>
    <font>
      <b/>
      <u/>
      <sz val="10"/>
      <name val="Times New Roman Cyr"/>
      <charset val="204"/>
    </font>
    <font>
      <b/>
      <sz val="10"/>
      <color indexed="9"/>
      <name val="Times New Roman Cyr"/>
      <charset val="204"/>
    </font>
    <font>
      <b/>
      <i/>
      <sz val="10"/>
      <color indexed="9"/>
      <name val="Times New Roman Cyr"/>
      <charset val="204"/>
    </font>
    <font>
      <b/>
      <strike/>
      <sz val="10"/>
      <name val="Times New Roman Cyr"/>
      <charset val="204"/>
    </font>
    <font>
      <u/>
      <sz val="10"/>
      <name val="Times New Roman Cyr"/>
      <charset val="204"/>
    </font>
    <font>
      <sz val="10"/>
      <color rgb="FFFF0000"/>
      <name val="Times New Roman Cyr"/>
      <charset val="204"/>
    </font>
    <font>
      <b/>
      <sz val="10"/>
      <color rgb="FFFF0000"/>
      <name val="Times New Roman Cyr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0"/>
      <name val="Arial"/>
      <family val="2"/>
      <charset val="204"/>
    </font>
    <font>
      <sz val="8"/>
      <color indexed="10"/>
      <name val="Tahoma"/>
      <family val="2"/>
      <charset val="204"/>
    </font>
    <font>
      <sz val="11"/>
      <color indexed="10"/>
      <name val="Tahoma"/>
      <family val="2"/>
      <charset val="204"/>
    </font>
    <font>
      <sz val="10"/>
      <color indexed="81"/>
      <name val="Tahoma"/>
      <family val="2"/>
      <charset val="204"/>
    </font>
    <font>
      <sz val="14"/>
      <color rgb="FFC00000"/>
      <name val="Times New Roman Cyr"/>
      <charset val="204"/>
    </font>
    <font>
      <sz val="18"/>
      <color rgb="FFC00000"/>
      <name val="Times New Roman Cyr"/>
      <charset val="204"/>
    </font>
    <font>
      <sz val="11"/>
      <color indexed="81"/>
      <name val="Tahoma"/>
      <family val="2"/>
      <charset val="204"/>
    </font>
    <font>
      <b/>
      <sz val="10"/>
      <color indexed="81"/>
      <name val="Tahoma"/>
      <family val="2"/>
      <charset val="204"/>
    </font>
    <font>
      <b/>
      <sz val="18"/>
      <color theme="8" tint="-0.249977111117893"/>
      <name val="Times New Roman Cyr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4"/>
      <color theme="8" tint="0.39997558519241921"/>
      <name val="Times New Roman Cyr"/>
      <charset val="204"/>
    </font>
    <font>
      <sz val="10"/>
      <color rgb="FF00B050"/>
      <name val="Times New Roman Cyr"/>
      <charset val="204"/>
    </font>
    <font>
      <i/>
      <sz val="10"/>
      <color rgb="FF002060"/>
      <name val="Times New Roman Cyr"/>
      <charset val="204"/>
    </font>
    <font>
      <sz val="10"/>
      <color rgb="FFFF0066"/>
      <name val="Times New Roman Cyr"/>
      <charset val="204"/>
    </font>
    <font>
      <sz val="10"/>
      <name val="Arial"/>
      <family val="2"/>
      <charset val="204"/>
    </font>
    <font>
      <sz val="10"/>
      <color theme="1"/>
      <name val="Arial"/>
      <family val="2"/>
    </font>
    <font>
      <sz val="8"/>
      <name val="Verdana"/>
      <family val="2"/>
    </font>
    <font>
      <b/>
      <sz val="8"/>
      <color indexed="8"/>
      <name val="Verdana"/>
      <family val="2"/>
      <charset val="204"/>
    </font>
    <font>
      <i/>
      <sz val="8"/>
      <color indexed="8"/>
      <name val="Verdana"/>
      <family val="2"/>
      <charset val="204"/>
    </font>
    <font>
      <b/>
      <sz val="8"/>
      <name val="Verdana"/>
      <family val="2"/>
      <charset val="204"/>
    </font>
    <font>
      <sz val="8"/>
      <color indexed="8"/>
      <name val="Verdana"/>
      <family val="2"/>
      <charset val="204"/>
    </font>
    <font>
      <sz val="8"/>
      <color indexed="8"/>
      <name val="Verdana"/>
      <family val="2"/>
    </font>
    <font>
      <strike/>
      <sz val="8"/>
      <color indexed="8"/>
      <name val="Verdana"/>
      <family val="2"/>
      <charset val="204"/>
    </font>
    <font>
      <i/>
      <sz val="8"/>
      <name val="Verdana"/>
      <family val="2"/>
      <charset val="204"/>
    </font>
  </fonts>
  <fills count="4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4">
    <xf numFmtId="0" fontId="0" fillId="0" borderId="0"/>
    <xf numFmtId="164" fontId="4" fillId="0" borderId="0" applyFont="0" applyFill="0" applyBorder="0" applyAlignment="0" applyProtection="0"/>
    <xf numFmtId="165" fontId="5" fillId="0" borderId="0" applyFill="0" applyBorder="0" applyAlignment="0" applyProtection="0"/>
    <xf numFmtId="164" fontId="2" fillId="0" borderId="0" applyFont="0" applyFill="0" applyBorder="0" applyAlignment="0" applyProtection="0"/>
    <xf numFmtId="0" fontId="6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2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23" applyNumberFormat="0" applyFill="0" applyAlignment="0" applyProtection="0"/>
    <xf numFmtId="0" fontId="11" fillId="0" borderId="24" applyNumberFormat="0" applyFill="0" applyAlignment="0" applyProtection="0"/>
    <xf numFmtId="0" fontId="12" fillId="0" borderId="25" applyNumberFormat="0" applyFill="0" applyAlignment="0" applyProtection="0"/>
    <xf numFmtId="0" fontId="12" fillId="0" borderId="0" applyNumberFormat="0" applyFill="0" applyBorder="0" applyAlignment="0" applyProtection="0"/>
    <xf numFmtId="0" fontId="13" fillId="31" borderId="0" applyNumberFormat="0" applyBorder="0" applyAlignment="0" applyProtection="0"/>
    <xf numFmtId="0" fontId="14" fillId="30" borderId="0" applyNumberFormat="0" applyBorder="0" applyAlignment="0" applyProtection="0"/>
    <xf numFmtId="0" fontId="15" fillId="36" borderId="26" applyNumberFormat="0" applyAlignment="0" applyProtection="0"/>
    <xf numFmtId="0" fontId="16" fillId="37" borderId="27" applyNumberFormat="0" applyAlignment="0" applyProtection="0"/>
    <xf numFmtId="0" fontId="17" fillId="0" borderId="0" applyNumberFormat="0" applyFill="0" applyBorder="0" applyAlignment="0" applyProtection="0"/>
    <xf numFmtId="0" fontId="18" fillId="24" borderId="0" applyNumberFormat="0" applyBorder="0" applyAlignment="0" applyProtection="0"/>
    <xf numFmtId="0" fontId="19" fillId="6" borderId="0" applyNumberFormat="0" applyBorder="0" applyAlignment="0" applyProtection="0"/>
    <xf numFmtId="0" fontId="19" fillId="12" borderId="0" applyNumberFormat="0" applyBorder="0" applyAlignment="0" applyProtection="0"/>
    <xf numFmtId="0" fontId="18" fillId="18" borderId="0" applyNumberFormat="0" applyBorder="0" applyAlignment="0" applyProtection="0"/>
    <xf numFmtId="0" fontId="18" fillId="25" borderId="0" applyNumberFormat="0" applyBorder="0" applyAlignment="0" applyProtection="0"/>
    <xf numFmtId="0" fontId="19" fillId="7" borderId="0" applyNumberFormat="0" applyBorder="0" applyAlignment="0" applyProtection="0"/>
    <xf numFmtId="0" fontId="19" fillId="13" borderId="0" applyNumberFormat="0" applyBorder="0" applyAlignment="0" applyProtection="0"/>
    <xf numFmtId="0" fontId="18" fillId="19" borderId="0" applyNumberFormat="0" applyBorder="0" applyAlignment="0" applyProtection="0"/>
    <xf numFmtId="0" fontId="18" fillId="26" borderId="0" applyNumberFormat="0" applyBorder="0" applyAlignment="0" applyProtection="0"/>
    <xf numFmtId="0" fontId="19" fillId="8" borderId="0" applyNumberFormat="0" applyBorder="0" applyAlignment="0" applyProtection="0"/>
    <xf numFmtId="0" fontId="19" fillId="14" borderId="0" applyNumberFormat="0" applyBorder="0" applyAlignment="0" applyProtection="0"/>
    <xf numFmtId="0" fontId="18" fillId="20" borderId="0" applyNumberFormat="0" applyBorder="0" applyAlignment="0" applyProtection="0"/>
    <xf numFmtId="0" fontId="18" fillId="27" borderId="0" applyNumberFormat="0" applyBorder="0" applyAlignment="0" applyProtection="0"/>
    <xf numFmtId="0" fontId="19" fillId="9" borderId="0" applyNumberFormat="0" applyBorder="0" applyAlignment="0" applyProtection="0"/>
    <xf numFmtId="0" fontId="19" fillId="15" borderId="0" applyNumberFormat="0" applyBorder="0" applyAlignment="0" applyProtection="0"/>
    <xf numFmtId="0" fontId="18" fillId="21" borderId="0" applyNumberFormat="0" applyBorder="0" applyAlignment="0" applyProtection="0"/>
    <xf numFmtId="0" fontId="18" fillId="28" borderId="0" applyNumberFormat="0" applyBorder="0" applyAlignment="0" applyProtection="0"/>
    <xf numFmtId="0" fontId="19" fillId="10" borderId="0" applyNumberFormat="0" applyBorder="0" applyAlignment="0" applyProtection="0"/>
    <xf numFmtId="0" fontId="19" fillId="16" borderId="0" applyNumberFormat="0" applyBorder="0" applyAlignment="0" applyProtection="0"/>
    <xf numFmtId="0" fontId="18" fillId="22" borderId="0" applyNumberFormat="0" applyBorder="0" applyAlignment="0" applyProtection="0"/>
    <xf numFmtId="0" fontId="18" fillId="29" borderId="0" applyNumberFormat="0" applyBorder="0" applyAlignment="0" applyProtection="0"/>
    <xf numFmtId="0" fontId="19" fillId="11" borderId="0" applyNumberFormat="0" applyBorder="0" applyAlignment="0" applyProtection="0"/>
    <xf numFmtId="0" fontId="19" fillId="17" borderId="0" applyNumberFormat="0" applyBorder="0" applyAlignment="0" applyProtection="0"/>
    <xf numFmtId="0" fontId="18" fillId="23" borderId="0" applyNumberFormat="0" applyBorder="0" applyAlignment="0" applyProtection="0"/>
    <xf numFmtId="0" fontId="1" fillId="0" borderId="0"/>
    <xf numFmtId="0" fontId="44" fillId="0" borderId="0"/>
    <xf numFmtId="0" fontId="6" fillId="0" borderId="0"/>
    <xf numFmtId="0" fontId="59" fillId="0" borderId="0"/>
    <xf numFmtId="0" fontId="2" fillId="0" borderId="0"/>
    <xf numFmtId="0" fontId="2" fillId="0" borderId="0"/>
    <xf numFmtId="0" fontId="60" fillId="0" borderId="0"/>
    <xf numFmtId="0" fontId="2" fillId="0" borderId="0"/>
  </cellStyleXfs>
  <cellXfs count="1015">
    <xf numFmtId="0" fontId="0" fillId="0" borderId="0" xfId="0"/>
    <xf numFmtId="0" fontId="22" fillId="3" borderId="2" xfId="4" applyFont="1" applyFill="1" applyBorder="1" applyAlignment="1">
      <alignment horizontal="center" vertical="center" wrapText="1"/>
    </xf>
    <xf numFmtId="0" fontId="20" fillId="0" borderId="1" xfId="4" applyFont="1" applyFill="1" applyBorder="1" applyAlignment="1">
      <alignment horizontal="left" vertical="center" wrapText="1"/>
    </xf>
    <xf numFmtId="0" fontId="25" fillId="0" borderId="0" xfId="4" applyFont="1"/>
    <xf numFmtId="0" fontId="23" fillId="0" borderId="0" xfId="0" applyFont="1" applyAlignment="1">
      <alignment horizontal="left"/>
    </xf>
    <xf numFmtId="0" fontId="25" fillId="0" borderId="0" xfId="0" applyFont="1"/>
    <xf numFmtId="0" fontId="26" fillId="0" borderId="0" xfId="0" applyFont="1" applyAlignment="1"/>
    <xf numFmtId="0" fontId="25" fillId="0" borderId="0" xfId="0" applyFont="1" applyAlignment="1">
      <alignment horizontal="center"/>
    </xf>
    <xf numFmtId="0" fontId="25" fillId="2" borderId="0" xfId="4" applyFont="1" applyFill="1" applyAlignment="1">
      <alignment shrinkToFit="1"/>
    </xf>
    <xf numFmtId="0" fontId="25" fillId="33" borderId="0" xfId="10" applyFont="1" applyFill="1"/>
    <xf numFmtId="0" fontId="25" fillId="33" borderId="0" xfId="10" applyFont="1" applyFill="1" applyAlignment="1"/>
    <xf numFmtId="0" fontId="27" fillId="2" borderId="0" xfId="0" applyFont="1" applyFill="1" applyAlignment="1">
      <alignment shrinkToFit="1"/>
    </xf>
    <xf numFmtId="0" fontId="28" fillId="33" borderId="2" xfId="0" applyFont="1" applyFill="1" applyBorder="1"/>
    <xf numFmtId="0" fontId="27" fillId="2" borderId="0" xfId="4" applyFont="1" applyFill="1" applyAlignment="1">
      <alignment shrinkToFit="1"/>
    </xf>
    <xf numFmtId="14" fontId="28" fillId="33" borderId="2" xfId="0" applyNumberFormat="1" applyFont="1" applyFill="1" applyBorder="1"/>
    <xf numFmtId="0" fontId="21" fillId="33" borderId="0" xfId="0" applyFont="1" applyFill="1" applyBorder="1" applyAlignment="1"/>
    <xf numFmtId="49" fontId="25" fillId="33" borderId="0" xfId="9" applyNumberFormat="1" applyFont="1" applyFill="1" applyBorder="1" applyAlignment="1">
      <alignment horizontal="center" vertical="center"/>
    </xf>
    <xf numFmtId="0" fontId="28" fillId="33" borderId="2" xfId="0" applyNumberFormat="1" applyFont="1" applyFill="1" applyBorder="1"/>
    <xf numFmtId="0" fontId="27" fillId="0" borderId="0" xfId="0" applyFont="1" applyAlignment="1">
      <alignment shrinkToFit="1"/>
    </xf>
    <xf numFmtId="0" fontId="20" fillId="2" borderId="0" xfId="0" applyNumberFormat="1" applyFont="1" applyFill="1" applyAlignment="1">
      <alignment horizontal="right" vertical="center"/>
    </xf>
    <xf numFmtId="0" fontId="25" fillId="0" borderId="0" xfId="0" applyFont="1" applyAlignment="1">
      <alignment shrinkToFit="1"/>
    </xf>
    <xf numFmtId="0" fontId="29" fillId="0" borderId="0" xfId="0" applyFont="1" applyAlignment="1">
      <alignment shrinkToFit="1"/>
    </xf>
    <xf numFmtId="0" fontId="29" fillId="0" borderId="0" xfId="0" applyFont="1" applyAlignment="1">
      <alignment horizontal="center"/>
    </xf>
    <xf numFmtId="0" fontId="29" fillId="0" borderId="0" xfId="0" applyFont="1"/>
    <xf numFmtId="0" fontId="30" fillId="0" borderId="0" xfId="0" applyFont="1" applyAlignment="1"/>
    <xf numFmtId="0" fontId="22" fillId="0" borderId="0" xfId="0" applyFont="1" applyAlignment="1">
      <alignment horizontal="left" vertical="top"/>
    </xf>
    <xf numFmtId="0" fontId="25" fillId="3" borderId="7" xfId="0" applyFont="1" applyFill="1" applyBorder="1" applyAlignment="1">
      <alignment horizontal="center" vertical="center"/>
    </xf>
    <xf numFmtId="0" fontId="22" fillId="3" borderId="18" xfId="0" applyFont="1" applyFill="1" applyBorder="1" applyAlignment="1">
      <alignment horizontal="left" vertical="center" wrapText="1"/>
    </xf>
    <xf numFmtId="0" fontId="28" fillId="3" borderId="11" xfId="0" applyFont="1" applyFill="1" applyBorder="1" applyAlignment="1">
      <alignment horizontal="center" vertical="center"/>
    </xf>
    <xf numFmtId="0" fontId="28" fillId="3" borderId="11" xfId="0" applyFont="1" applyFill="1" applyBorder="1" applyAlignment="1">
      <alignment horizontal="center" vertical="center" wrapText="1"/>
    </xf>
    <xf numFmtId="0" fontId="22" fillId="3" borderId="2" xfId="0" applyFont="1" applyFill="1" applyBorder="1" applyAlignment="1">
      <alignment horizontal="center" vertical="center" wrapText="1"/>
    </xf>
    <xf numFmtId="0" fontId="25" fillId="3" borderId="10" xfId="0" applyFont="1" applyFill="1" applyBorder="1" applyAlignment="1">
      <alignment horizontal="center" vertical="center"/>
    </xf>
    <xf numFmtId="0" fontId="22" fillId="3" borderId="19" xfId="0" applyFont="1" applyFill="1" applyBorder="1" applyAlignment="1">
      <alignment horizontal="left" vertical="center" wrapText="1"/>
    </xf>
    <xf numFmtId="0" fontId="20" fillId="3" borderId="3" xfId="0" applyFont="1" applyFill="1" applyBorder="1" applyAlignment="1">
      <alignment horizontal="center" textRotation="90"/>
    </xf>
    <xf numFmtId="49" fontId="20" fillId="3" borderId="2" xfId="0" quotePrefix="1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left" vertical="center" wrapText="1" indent="1"/>
    </xf>
    <xf numFmtId="3" fontId="25" fillId="0" borderId="1" xfId="0" applyNumberFormat="1" applyFont="1" applyFill="1" applyBorder="1" applyAlignment="1"/>
    <xf numFmtId="0" fontId="20" fillId="2" borderId="4" xfId="0" applyFont="1" applyFill="1" applyBorder="1" applyAlignment="1">
      <alignment horizontal="left" vertical="center" wrapText="1" indent="1"/>
    </xf>
    <xf numFmtId="3" fontId="25" fillId="2" borderId="4" xfId="0" applyNumberFormat="1" applyFont="1" applyFill="1" applyBorder="1" applyAlignment="1"/>
    <xf numFmtId="0" fontId="20" fillId="34" borderId="1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left" vertical="center" wrapText="1"/>
    </xf>
    <xf numFmtId="3" fontId="24" fillId="0" borderId="1" xfId="0" applyNumberFormat="1" applyFont="1" applyFill="1" applyBorder="1" applyAlignment="1"/>
    <xf numFmtId="0" fontId="20" fillId="2" borderId="1" xfId="0" applyFont="1" applyFill="1" applyBorder="1" applyAlignment="1">
      <alignment horizontal="left" vertical="center" wrapText="1" indent="1"/>
    </xf>
    <xf numFmtId="0" fontId="25" fillId="0" borderId="1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left" vertical="center" wrapText="1"/>
    </xf>
    <xf numFmtId="0" fontId="20" fillId="34" borderId="2" xfId="0" applyFont="1" applyFill="1" applyBorder="1" applyAlignment="1">
      <alignment horizontal="center" vertical="center" wrapText="1"/>
    </xf>
    <xf numFmtId="3" fontId="24" fillId="0" borderId="2" xfId="0" applyNumberFormat="1" applyFont="1" applyFill="1" applyBorder="1" applyAlignment="1"/>
    <xf numFmtId="0" fontId="25" fillId="0" borderId="0" xfId="0" applyFont="1" applyAlignment="1">
      <alignment horizontal="center" vertical="center"/>
    </xf>
    <xf numFmtId="0" fontId="25" fillId="0" borderId="0" xfId="0" applyFont="1" applyAlignment="1"/>
    <xf numFmtId="0" fontId="26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22" fillId="3" borderId="11" xfId="0" applyFont="1" applyFill="1" applyBorder="1" applyAlignment="1">
      <alignment horizontal="center" vertical="top" wrapText="1"/>
    </xf>
    <xf numFmtId="0" fontId="21" fillId="3" borderId="3" xfId="0" applyFont="1" applyFill="1" applyBorder="1" applyAlignment="1">
      <alignment horizontal="center" textRotation="90"/>
    </xf>
    <xf numFmtId="0" fontId="22" fillId="2" borderId="13" xfId="0" applyFont="1" applyFill="1" applyBorder="1" applyAlignment="1">
      <alignment horizontal="left" vertical="center" wrapText="1"/>
    </xf>
    <xf numFmtId="0" fontId="22" fillId="0" borderId="1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left" vertical="center" wrapText="1" indent="1"/>
    </xf>
    <xf numFmtId="0" fontId="25" fillId="33" borderId="0" xfId="10" applyFont="1" applyFill="1" applyAlignment="1">
      <alignment vertical="top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top"/>
    </xf>
    <xf numFmtId="0" fontId="25" fillId="3" borderId="7" xfId="0" applyFont="1" applyFill="1" applyBorder="1" applyAlignment="1">
      <alignment vertical="center"/>
    </xf>
    <xf numFmtId="0" fontId="25" fillId="3" borderId="10" xfId="0" applyFont="1" applyFill="1" applyBorder="1" applyAlignment="1">
      <alignment vertical="center"/>
    </xf>
    <xf numFmtId="0" fontId="25" fillId="2" borderId="0" xfId="0" applyFont="1" applyFill="1" applyAlignment="1">
      <alignment shrinkToFit="1"/>
    </xf>
    <xf numFmtId="49" fontId="25" fillId="33" borderId="0" xfId="9" applyNumberFormat="1" applyFont="1" applyFill="1" applyBorder="1" applyAlignment="1">
      <alignment horizontal="center" vertical="top"/>
    </xf>
    <xf numFmtId="0" fontId="31" fillId="0" borderId="0" xfId="0" applyFont="1" applyBorder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9" fillId="0" borderId="0" xfId="0" applyFont="1" applyBorder="1" applyAlignment="1">
      <alignment vertical="top"/>
    </xf>
    <xf numFmtId="0" fontId="22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22" fillId="3" borderId="5" xfId="0" applyFont="1" applyFill="1" applyBorder="1" applyAlignment="1">
      <alignment horizontal="left" vertical="center" wrapText="1"/>
    </xf>
    <xf numFmtId="0" fontId="22" fillId="3" borderId="11" xfId="0" applyFont="1" applyFill="1" applyBorder="1" applyAlignment="1">
      <alignment horizontal="center" vertical="center" wrapText="1"/>
    </xf>
    <xf numFmtId="0" fontId="22" fillId="3" borderId="6" xfId="0" applyFont="1" applyFill="1" applyBorder="1" applyAlignment="1">
      <alignment horizontal="left" vertical="center" wrapText="1"/>
    </xf>
    <xf numFmtId="0" fontId="22" fillId="0" borderId="13" xfId="0" applyFont="1" applyBorder="1" applyAlignment="1">
      <alignment horizontal="left" vertical="center" wrapText="1"/>
    </xf>
    <xf numFmtId="0" fontId="21" fillId="2" borderId="1" xfId="0" applyFont="1" applyFill="1" applyBorder="1" applyAlignment="1">
      <alignment horizontal="left" vertical="top" wrapText="1"/>
    </xf>
    <xf numFmtId="3" fontId="25" fillId="2" borderId="1" xfId="0" applyNumberFormat="1" applyFont="1" applyFill="1" applyBorder="1" applyAlignment="1"/>
    <xf numFmtId="0" fontId="21" fillId="2" borderId="1" xfId="0" applyFont="1" applyFill="1" applyBorder="1" applyAlignment="1">
      <alignment horizontal="left" vertical="center" wrapText="1" indent="2"/>
    </xf>
    <xf numFmtId="3" fontId="24" fillId="2" borderId="1" xfId="0" applyNumberFormat="1" applyFont="1" applyFill="1" applyBorder="1" applyAlignment="1"/>
    <xf numFmtId="3" fontId="25" fillId="0" borderId="15" xfId="0" applyNumberFormat="1" applyFont="1" applyFill="1" applyBorder="1" applyAlignment="1"/>
    <xf numFmtId="0" fontId="23" fillId="0" borderId="0" xfId="0" applyFont="1" applyBorder="1" applyAlignment="1">
      <alignment horizontal="left"/>
    </xf>
    <xf numFmtId="0" fontId="26" fillId="0" borderId="0" xfId="0" applyFont="1" applyBorder="1"/>
    <xf numFmtId="0" fontId="25" fillId="0" borderId="0" xfId="0" applyFont="1" applyAlignment="1">
      <alignment vertical="center"/>
    </xf>
    <xf numFmtId="0" fontId="26" fillId="0" borderId="0" xfId="0" applyFont="1"/>
    <xf numFmtId="0" fontId="26" fillId="0" borderId="0" xfId="0" applyFont="1" applyBorder="1" applyAlignment="1"/>
    <xf numFmtId="0" fontId="25" fillId="0" borderId="0" xfId="0" applyFont="1" applyBorder="1" applyAlignment="1">
      <alignment horizontal="center" vertical="center"/>
    </xf>
    <xf numFmtId="0" fontId="22" fillId="3" borderId="7" xfId="0" applyFont="1" applyFill="1" applyBorder="1" applyAlignment="1">
      <alignment horizontal="center" vertical="center"/>
    </xf>
    <xf numFmtId="0" fontId="20" fillId="3" borderId="11" xfId="0" applyFont="1" applyFill="1" applyBorder="1" applyAlignment="1">
      <alignment horizontal="center" vertical="center" wrapText="1"/>
    </xf>
    <xf numFmtId="0" fontId="22" fillId="3" borderId="20" xfId="0" applyFont="1" applyFill="1" applyBorder="1" applyAlignment="1">
      <alignment horizontal="center" vertical="center" wrapText="1"/>
    </xf>
    <xf numFmtId="0" fontId="20" fillId="3" borderId="3" xfId="0" applyFont="1" applyFill="1" applyBorder="1" applyAlignment="1">
      <alignment horizontal="center" vertical="center"/>
    </xf>
    <xf numFmtId="49" fontId="20" fillId="3" borderId="5" xfId="0" quotePrefix="1" applyNumberFormat="1" applyFont="1" applyFill="1" applyBorder="1" applyAlignment="1">
      <alignment horizontal="center" vertical="center" wrapText="1"/>
    </xf>
    <xf numFmtId="0" fontId="21" fillId="2" borderId="12" xfId="0" applyFont="1" applyFill="1" applyBorder="1" applyAlignment="1">
      <alignment vertical="center" wrapText="1"/>
    </xf>
    <xf numFmtId="0" fontId="21" fillId="2" borderId="1" xfId="0" applyFont="1" applyFill="1" applyBorder="1" applyAlignment="1">
      <alignment vertical="center" wrapText="1"/>
    </xf>
    <xf numFmtId="0" fontId="21" fillId="0" borderId="1" xfId="0" applyFont="1" applyFill="1" applyBorder="1" applyAlignment="1">
      <alignment vertical="center" wrapText="1"/>
    </xf>
    <xf numFmtId="0" fontId="21" fillId="2" borderId="4" xfId="0" applyFont="1" applyFill="1" applyBorder="1" applyAlignment="1">
      <alignment vertical="center" wrapText="1"/>
    </xf>
    <xf numFmtId="0" fontId="26" fillId="0" borderId="1" xfId="0" applyFont="1" applyFill="1" applyBorder="1" applyAlignment="1">
      <alignment vertical="center" wrapText="1"/>
    </xf>
    <xf numFmtId="0" fontId="21" fillId="0" borderId="15" xfId="0" applyFont="1" applyFill="1" applyBorder="1" applyAlignment="1">
      <alignment vertical="center" wrapText="1"/>
    </xf>
    <xf numFmtId="0" fontId="21" fillId="2" borderId="15" xfId="0" applyFont="1" applyFill="1" applyBorder="1" applyAlignment="1">
      <alignment vertical="center" wrapText="1"/>
    </xf>
    <xf numFmtId="0" fontId="22" fillId="2" borderId="1" xfId="0" applyFont="1" applyFill="1" applyBorder="1" applyAlignment="1">
      <alignment vertical="center" wrapText="1"/>
    </xf>
    <xf numFmtId="0" fontId="20" fillId="34" borderId="15" xfId="0" applyFont="1" applyFill="1" applyBorder="1" applyAlignment="1">
      <alignment horizontal="center" vertical="center" wrapText="1"/>
    </xf>
    <xf numFmtId="0" fontId="25" fillId="0" borderId="0" xfId="4" applyFont="1" applyAlignment="1">
      <alignment shrinkToFit="1"/>
    </xf>
    <xf numFmtId="0" fontId="23" fillId="0" borderId="0" xfId="4" applyFont="1" applyFill="1" applyAlignment="1">
      <alignment horizontal="left"/>
    </xf>
    <xf numFmtId="0" fontId="26" fillId="0" borderId="0" xfId="4" applyFont="1" applyAlignment="1">
      <alignment vertical="center"/>
    </xf>
    <xf numFmtId="0" fontId="22" fillId="3" borderId="7" xfId="4" applyFont="1" applyFill="1" applyBorder="1"/>
    <xf numFmtId="0" fontId="24" fillId="3" borderId="5" xfId="4" applyFont="1" applyFill="1" applyBorder="1" applyAlignment="1">
      <alignment horizontal="justify" vertical="center" wrapText="1"/>
    </xf>
    <xf numFmtId="0" fontId="28" fillId="3" borderId="11" xfId="4" applyFont="1" applyFill="1" applyBorder="1" applyAlignment="1">
      <alignment vertical="center"/>
    </xf>
    <xf numFmtId="0" fontId="25" fillId="3" borderId="10" xfId="4" applyFont="1" applyFill="1" applyBorder="1"/>
    <xf numFmtId="0" fontId="24" fillId="3" borderId="6" xfId="4" applyFont="1" applyFill="1" applyBorder="1" applyAlignment="1">
      <alignment horizontal="justify" vertical="center" wrapText="1"/>
    </xf>
    <xf numFmtId="0" fontId="33" fillId="3" borderId="3" xfId="4" applyFont="1" applyFill="1" applyBorder="1" applyAlignment="1">
      <alignment vertical="center"/>
    </xf>
    <xf numFmtId="0" fontId="21" fillId="2" borderId="2" xfId="4" applyFont="1" applyFill="1" applyBorder="1" applyAlignment="1">
      <alignment vertical="center" wrapText="1"/>
    </xf>
    <xf numFmtId="0" fontId="20" fillId="34" borderId="13" xfId="0" applyFont="1" applyFill="1" applyBorder="1" applyAlignment="1">
      <alignment horizontal="center" vertical="center" wrapText="1"/>
    </xf>
    <xf numFmtId="0" fontId="21" fillId="2" borderId="12" xfId="4" applyFont="1" applyFill="1" applyBorder="1" applyAlignment="1">
      <alignment vertical="center" wrapText="1"/>
    </xf>
    <xf numFmtId="0" fontId="20" fillId="0" borderId="13" xfId="4" applyFont="1" applyBorder="1" applyAlignment="1">
      <alignment horizontal="left" vertical="center" wrapText="1" indent="1"/>
    </xf>
    <xf numFmtId="0" fontId="21" fillId="2" borderId="13" xfId="4" applyFont="1" applyFill="1" applyBorder="1" applyAlignment="1">
      <alignment vertical="center" wrapText="1"/>
    </xf>
    <xf numFmtId="3" fontId="25" fillId="0" borderId="13" xfId="4" applyNumberFormat="1" applyFont="1" applyFill="1" applyBorder="1" applyAlignment="1">
      <alignment vertical="top"/>
    </xf>
    <xf numFmtId="0" fontId="20" fillId="0" borderId="1" xfId="4" applyFont="1" applyBorder="1" applyAlignment="1">
      <alignment horizontal="left" vertical="center" wrapText="1" indent="1"/>
    </xf>
    <xf numFmtId="0" fontId="21" fillId="0" borderId="1" xfId="4" applyFont="1" applyFill="1" applyBorder="1" applyAlignment="1">
      <alignment vertical="center" wrapText="1"/>
    </xf>
    <xf numFmtId="3" fontId="25" fillId="0" borderId="1" xfId="4" applyNumberFormat="1" applyFont="1" applyFill="1" applyBorder="1" applyAlignment="1">
      <alignment vertical="top"/>
    </xf>
    <xf numFmtId="0" fontId="21" fillId="2" borderId="1" xfId="4" applyFont="1" applyFill="1" applyBorder="1" applyAlignment="1">
      <alignment vertical="center" wrapText="1"/>
    </xf>
    <xf numFmtId="0" fontId="20" fillId="2" borderId="1" xfId="4" applyFont="1" applyFill="1" applyBorder="1" applyAlignment="1">
      <alignment horizontal="left" vertical="center" wrapText="1" indent="1"/>
    </xf>
    <xf numFmtId="0" fontId="20" fillId="2" borderId="14" xfId="4" applyFont="1" applyFill="1" applyBorder="1" applyAlignment="1">
      <alignment horizontal="left" vertical="center" wrapText="1" indent="1"/>
    </xf>
    <xf numFmtId="0" fontId="21" fillId="2" borderId="14" xfId="4" applyFont="1" applyFill="1" applyBorder="1" applyAlignment="1">
      <alignment vertical="center" wrapText="1"/>
    </xf>
    <xf numFmtId="3" fontId="25" fillId="0" borderId="14" xfId="4" applyNumberFormat="1" applyFont="1" applyFill="1" applyBorder="1" applyAlignment="1">
      <alignment vertical="top"/>
    </xf>
    <xf numFmtId="0" fontId="22" fillId="2" borderId="1" xfId="4" applyFont="1" applyFill="1" applyBorder="1" applyAlignment="1">
      <alignment horizontal="left" vertical="center" wrapText="1"/>
    </xf>
    <xf numFmtId="3" fontId="25" fillId="0" borderId="1" xfId="4" applyNumberFormat="1" applyFont="1" applyBorder="1" applyAlignment="1">
      <alignment vertical="top"/>
    </xf>
    <xf numFmtId="0" fontId="21" fillId="0" borderId="1" xfId="4" applyFont="1" applyBorder="1" applyAlignment="1">
      <alignment horizontal="left" vertical="center" wrapText="1" indent="3"/>
    </xf>
    <xf numFmtId="0" fontId="26" fillId="0" borderId="1" xfId="4" applyFont="1" applyFill="1" applyBorder="1" applyAlignment="1">
      <alignment vertical="center" wrapText="1"/>
    </xf>
    <xf numFmtId="3" fontId="25" fillId="2" borderId="1" xfId="4" applyNumberFormat="1" applyFont="1" applyFill="1" applyBorder="1" applyAlignment="1">
      <alignment vertical="top"/>
    </xf>
    <xf numFmtId="0" fontId="21" fillId="2" borderId="1" xfId="4" applyFont="1" applyFill="1" applyBorder="1" applyAlignment="1">
      <alignment horizontal="left" vertical="center" wrapText="1" indent="3"/>
    </xf>
    <xf numFmtId="0" fontId="20" fillId="0" borderId="15" xfId="4" applyFont="1" applyBorder="1" applyAlignment="1">
      <alignment horizontal="left" vertical="center" wrapText="1" indent="1"/>
    </xf>
    <xf numFmtId="0" fontId="21" fillId="2" borderId="15" xfId="4" applyFont="1" applyFill="1" applyBorder="1" applyAlignment="1">
      <alignment vertical="center" wrapText="1"/>
    </xf>
    <xf numFmtId="3" fontId="25" fillId="0" borderId="15" xfId="4" applyNumberFormat="1" applyFont="1" applyBorder="1" applyAlignment="1">
      <alignment vertical="top"/>
    </xf>
    <xf numFmtId="0" fontId="20" fillId="0" borderId="12" xfId="4" applyFont="1" applyBorder="1" applyAlignment="1">
      <alignment horizontal="left" vertical="center" wrapText="1" indent="1"/>
    </xf>
    <xf numFmtId="3" fontId="25" fillId="0" borderId="12" xfId="4" applyNumberFormat="1" applyFont="1" applyBorder="1" applyAlignment="1">
      <alignment vertical="top"/>
    </xf>
    <xf numFmtId="0" fontId="22" fillId="0" borderId="0" xfId="4" applyFont="1" applyAlignment="1">
      <alignment horizontal="left"/>
    </xf>
    <xf numFmtId="0" fontId="24" fillId="0" borderId="0" xfId="4" applyFont="1" applyAlignment="1">
      <alignment horizontal="left"/>
    </xf>
    <xf numFmtId="0" fontId="25" fillId="0" borderId="0" xfId="0" applyFont="1" applyFill="1" applyBorder="1" applyAlignment="1">
      <alignment horizontal="center"/>
    </xf>
    <xf numFmtId="0" fontId="25" fillId="3" borderId="7" xfId="0" applyFont="1" applyFill="1" applyBorder="1"/>
    <xf numFmtId="0" fontId="24" fillId="3" borderId="5" xfId="4" applyFont="1" applyFill="1" applyBorder="1" applyAlignment="1">
      <alignment vertical="center" wrapText="1"/>
    </xf>
    <xf numFmtId="0" fontId="25" fillId="3" borderId="8" xfId="0" applyFont="1" applyFill="1" applyBorder="1"/>
    <xf numFmtId="0" fontId="24" fillId="3" borderId="9" xfId="4" applyFont="1" applyFill="1" applyBorder="1" applyAlignment="1">
      <alignment horizontal="center" wrapText="1"/>
    </xf>
    <xf numFmtId="0" fontId="33" fillId="3" borderId="14" xfId="4" applyFont="1" applyFill="1" applyBorder="1" applyAlignment="1">
      <alignment horizontal="center" vertical="center"/>
    </xf>
    <xf numFmtId="0" fontId="21" fillId="3" borderId="11" xfId="0" applyFont="1" applyFill="1" applyBorder="1" applyAlignment="1">
      <alignment horizontal="center" vertical="top" wrapText="1"/>
    </xf>
    <xf numFmtId="0" fontId="25" fillId="3" borderId="10" xfId="0" applyFont="1" applyFill="1" applyBorder="1"/>
    <xf numFmtId="0" fontId="24" fillId="3" borderId="6" xfId="4" applyFont="1" applyFill="1" applyBorder="1" applyAlignment="1">
      <alignment horizontal="center" wrapText="1"/>
    </xf>
    <xf numFmtId="0" fontId="33" fillId="3" borderId="3" xfId="4" applyFont="1" applyFill="1" applyBorder="1" applyAlignment="1">
      <alignment horizontal="center" vertical="center"/>
    </xf>
    <xf numFmtId="49" fontId="20" fillId="3" borderId="2" xfId="0" quotePrefix="1" applyNumberFormat="1" applyFont="1" applyFill="1" applyBorder="1" applyAlignment="1">
      <alignment horizontal="center" vertical="center" wrapText="1"/>
    </xf>
    <xf numFmtId="49" fontId="20" fillId="3" borderId="12" xfId="0" applyNumberFormat="1" applyFont="1" applyFill="1" applyBorder="1" applyAlignment="1">
      <alignment horizontal="center" vertical="center" wrapText="1"/>
    </xf>
    <xf numFmtId="0" fontId="22" fillId="2" borderId="12" xfId="4" applyFont="1" applyFill="1" applyBorder="1" applyAlignment="1">
      <alignment vertical="center" wrapText="1"/>
    </xf>
    <xf numFmtId="3" fontId="24" fillId="2" borderId="12" xfId="0" applyNumberFormat="1" applyFont="1" applyFill="1" applyBorder="1" applyAlignment="1"/>
    <xf numFmtId="3" fontId="25" fillId="4" borderId="12" xfId="0" applyNumberFormat="1" applyFont="1" applyFill="1" applyBorder="1" applyAlignment="1"/>
    <xf numFmtId="49" fontId="20" fillId="3" borderId="1" xfId="0" applyNumberFormat="1" applyFont="1" applyFill="1" applyBorder="1" applyAlignment="1">
      <alignment horizontal="center" vertical="center" wrapText="1"/>
    </xf>
    <xf numFmtId="0" fontId="20" fillId="2" borderId="1" xfId="4" applyFont="1" applyFill="1" applyBorder="1" applyAlignment="1">
      <alignment horizontal="left" vertical="center" wrapText="1"/>
    </xf>
    <xf numFmtId="3" fontId="25" fillId="4" borderId="1" xfId="0" applyNumberFormat="1" applyFont="1" applyFill="1" applyBorder="1" applyAlignment="1"/>
    <xf numFmtId="0" fontId="20" fillId="35" borderId="1" xfId="0" applyFont="1" applyFill="1" applyBorder="1" applyAlignment="1">
      <alignment horizontal="center" vertical="center" wrapText="1"/>
    </xf>
    <xf numFmtId="0" fontId="21" fillId="2" borderId="16" xfId="0" applyFont="1" applyFill="1" applyBorder="1" applyAlignment="1">
      <alignment horizontal="left" vertical="center" wrapText="1"/>
    </xf>
    <xf numFmtId="0" fontId="20" fillId="0" borderId="1" xfId="4" applyFont="1" applyFill="1" applyBorder="1" applyAlignment="1">
      <alignment horizontal="left" wrapText="1" indent="1"/>
    </xf>
    <xf numFmtId="0" fontId="21" fillId="2" borderId="1" xfId="0" applyFont="1" applyFill="1" applyBorder="1" applyAlignment="1">
      <alignment horizontal="left" wrapText="1"/>
    </xf>
    <xf numFmtId="0" fontId="22" fillId="2" borderId="1" xfId="4" applyFont="1" applyFill="1" applyBorder="1" applyAlignment="1">
      <alignment vertical="center" wrapText="1"/>
    </xf>
    <xf numFmtId="0" fontId="25" fillId="35" borderId="1" xfId="0" applyFont="1" applyFill="1" applyBorder="1" applyAlignment="1">
      <alignment horizontal="center" vertical="center" wrapText="1"/>
    </xf>
    <xf numFmtId="0" fontId="25" fillId="35" borderId="15" xfId="0" applyFont="1" applyFill="1" applyBorder="1" applyAlignment="1">
      <alignment horizontal="center" vertical="center" wrapText="1"/>
    </xf>
    <xf numFmtId="0" fontId="20" fillId="2" borderId="15" xfId="4" applyFont="1" applyFill="1" applyBorder="1" applyAlignment="1">
      <alignment horizontal="left" vertical="center" wrapText="1" indent="1"/>
    </xf>
    <xf numFmtId="3" fontId="25" fillId="2" borderId="15" xfId="0" applyNumberFormat="1" applyFont="1" applyFill="1" applyBorder="1" applyAlignment="1"/>
    <xf numFmtId="0" fontId="28" fillId="3" borderId="11" xfId="4" applyFont="1" applyFill="1" applyBorder="1" applyAlignment="1">
      <alignment horizontal="center" vertical="center"/>
    </xf>
    <xf numFmtId="0" fontId="21" fillId="2" borderId="12" xfId="0" applyFont="1" applyFill="1" applyBorder="1" applyAlignment="1">
      <alignment horizontal="left" vertical="center" wrapText="1"/>
    </xf>
    <xf numFmtId="0" fontId="20" fillId="3" borderId="1" xfId="0" applyFont="1" applyFill="1" applyBorder="1" applyAlignment="1">
      <alignment horizontal="center" vertical="center" wrapText="1"/>
    </xf>
    <xf numFmtId="0" fontId="25" fillId="3" borderId="1" xfId="0" applyFont="1" applyFill="1" applyBorder="1" applyAlignment="1">
      <alignment horizontal="center" vertical="center" wrapText="1"/>
    </xf>
    <xf numFmtId="0" fontId="25" fillId="3" borderId="4" xfId="0" applyFont="1" applyFill="1" applyBorder="1" applyAlignment="1">
      <alignment horizontal="center" vertical="center" wrapText="1"/>
    </xf>
    <xf numFmtId="0" fontId="25" fillId="3" borderId="2" xfId="0" applyFont="1" applyFill="1" applyBorder="1" applyAlignment="1">
      <alignment horizontal="center" vertical="center" wrapText="1"/>
    </xf>
    <xf numFmtId="0" fontId="22" fillId="0" borderId="2" xfId="4" applyFont="1" applyFill="1" applyBorder="1" applyAlignment="1">
      <alignment vertical="center" wrapText="1"/>
    </xf>
    <xf numFmtId="0" fontId="21" fillId="2" borderId="2" xfId="0" applyFont="1" applyFill="1" applyBorder="1" applyAlignment="1">
      <alignment horizontal="left" vertical="center" wrapText="1"/>
    </xf>
    <xf numFmtId="3" fontId="24" fillId="2" borderId="2" xfId="0" applyNumberFormat="1" applyFont="1" applyFill="1" applyBorder="1" applyAlignment="1"/>
    <xf numFmtId="0" fontId="25" fillId="0" borderId="0" xfId="0" applyFont="1" applyAlignment="1">
      <alignment wrapText="1"/>
    </xf>
    <xf numFmtId="0" fontId="25" fillId="0" borderId="0" xfId="4" applyFont="1" applyAlignment="1"/>
    <xf numFmtId="0" fontId="24" fillId="0" borderId="0" xfId="4" applyFont="1"/>
    <xf numFmtId="0" fontId="22" fillId="3" borderId="11" xfId="4" applyFont="1" applyFill="1" applyBorder="1" applyAlignment="1">
      <alignment horizontal="center" vertical="center" wrapText="1"/>
    </xf>
    <xf numFmtId="0" fontId="26" fillId="3" borderId="3" xfId="0" applyFont="1" applyFill="1" applyBorder="1" applyAlignment="1">
      <alignment horizontal="center" vertical="center" wrapText="1"/>
    </xf>
    <xf numFmtId="0" fontId="21" fillId="3" borderId="2" xfId="4" applyFont="1" applyFill="1" applyBorder="1" applyAlignment="1">
      <alignment horizontal="center" wrapText="1"/>
    </xf>
    <xf numFmtId="0" fontId="21" fillId="3" borderId="2" xfId="4" applyFont="1" applyFill="1" applyBorder="1" applyAlignment="1">
      <alignment horizontal="center" vertical="center" wrapText="1"/>
    </xf>
    <xf numFmtId="3" fontId="24" fillId="2" borderId="12" xfId="4" applyNumberFormat="1" applyFont="1" applyFill="1" applyBorder="1" applyAlignment="1"/>
    <xf numFmtId="0" fontId="21" fillId="2" borderId="1" xfId="0" applyFont="1" applyFill="1" applyBorder="1" applyAlignment="1">
      <alignment wrapText="1"/>
    </xf>
    <xf numFmtId="3" fontId="25" fillId="2" borderId="1" xfId="4" applyNumberFormat="1" applyFont="1" applyFill="1" applyBorder="1" applyAlignment="1"/>
    <xf numFmtId="3" fontId="24" fillId="2" borderId="1" xfId="4" applyNumberFormat="1" applyFont="1" applyFill="1" applyBorder="1" applyAlignment="1"/>
    <xf numFmtId="0" fontId="21" fillId="2" borderId="15" xfId="0" applyFont="1" applyFill="1" applyBorder="1" applyAlignment="1">
      <alignment wrapText="1"/>
    </xf>
    <xf numFmtId="3" fontId="25" fillId="2" borderId="15" xfId="4" applyNumberFormat="1" applyFont="1" applyFill="1" applyBorder="1" applyAlignment="1"/>
    <xf numFmtId="0" fontId="24" fillId="0" borderId="0" xfId="0" applyFont="1"/>
    <xf numFmtId="0" fontId="33" fillId="3" borderId="11" xfId="0" applyFont="1" applyFill="1" applyBorder="1" applyAlignment="1">
      <alignment horizontal="center" vertical="center"/>
    </xf>
    <xf numFmtId="0" fontId="28" fillId="3" borderId="14" xfId="0" applyFont="1" applyFill="1" applyBorder="1" applyAlignment="1">
      <alignment horizontal="center" vertical="center"/>
    </xf>
    <xf numFmtId="0" fontId="26" fillId="3" borderId="2" xfId="0" applyFont="1" applyFill="1" applyBorder="1" applyAlignment="1">
      <alignment horizontal="center" vertical="center" wrapText="1"/>
    </xf>
    <xf numFmtId="0" fontId="21" fillId="3" borderId="2" xfId="0" applyFont="1" applyFill="1" applyBorder="1" applyAlignment="1">
      <alignment horizontal="center" vertical="center" wrapText="1"/>
    </xf>
    <xf numFmtId="0" fontId="33" fillId="3" borderId="3" xfId="0" applyFont="1" applyFill="1" applyBorder="1" applyAlignment="1">
      <alignment horizontal="center" vertical="center"/>
    </xf>
    <xf numFmtId="49" fontId="20" fillId="3" borderId="5" xfId="5" quotePrefix="1" applyNumberFormat="1" applyFont="1" applyFill="1" applyBorder="1" applyAlignment="1">
      <alignment horizontal="center" vertical="center" wrapText="1"/>
    </xf>
    <xf numFmtId="0" fontId="20" fillId="2" borderId="1" xfId="4" applyFont="1" applyFill="1" applyBorder="1" applyAlignment="1">
      <alignment horizontal="left" wrapText="1" indent="1"/>
    </xf>
    <xf numFmtId="0" fontId="22" fillId="2" borderId="2" xfId="0" applyFont="1" applyFill="1" applyBorder="1" applyAlignment="1">
      <alignment vertical="center" wrapText="1"/>
    </xf>
    <xf numFmtId="3" fontId="25" fillId="2" borderId="0" xfId="4" applyNumberFormat="1" applyFont="1" applyFill="1" applyAlignment="1">
      <alignment shrinkToFit="1"/>
    </xf>
    <xf numFmtId="0" fontId="22" fillId="0" borderId="0" xfId="4" applyFont="1" applyFill="1" applyBorder="1" applyAlignment="1">
      <alignment horizontal="left" vertical="top"/>
    </xf>
    <xf numFmtId="0" fontId="26" fillId="2" borderId="0" xfId="4" applyFont="1" applyFill="1" applyBorder="1" applyAlignment="1">
      <alignment vertical="top"/>
    </xf>
    <xf numFmtId="0" fontId="25" fillId="0" borderId="0" xfId="4" applyFont="1" applyFill="1" applyBorder="1" applyAlignment="1">
      <alignment vertical="top" wrapText="1"/>
    </xf>
    <xf numFmtId="0" fontId="25" fillId="0" borderId="0" xfId="4" applyFont="1" applyFill="1" applyBorder="1" applyAlignment="1">
      <alignment horizontal="left" vertical="top" wrapText="1" indent="1"/>
    </xf>
    <xf numFmtId="0" fontId="25" fillId="3" borderId="7" xfId="4" applyFont="1" applyFill="1" applyBorder="1"/>
    <xf numFmtId="0" fontId="25" fillId="3" borderId="5" xfId="4" applyFont="1" applyFill="1" applyBorder="1" applyAlignment="1">
      <alignment horizontal="left" vertical="top" wrapText="1" indent="1"/>
    </xf>
    <xf numFmtId="0" fontId="28" fillId="3" borderId="11" xfId="4" applyFont="1" applyFill="1" applyBorder="1" applyAlignment="1">
      <alignment horizontal="center" vertical="top"/>
    </xf>
    <xf numFmtId="0" fontId="22" fillId="3" borderId="5" xfId="4" applyFont="1" applyFill="1" applyBorder="1" applyAlignment="1">
      <alignment horizontal="center" vertical="center" wrapText="1"/>
    </xf>
    <xf numFmtId="0" fontId="25" fillId="3" borderId="6" xfId="4" applyFont="1" applyFill="1" applyBorder="1" applyAlignment="1">
      <alignment horizontal="left" vertical="top" wrapText="1" indent="1"/>
    </xf>
    <xf numFmtId="0" fontId="25" fillId="3" borderId="14" xfId="4" applyFont="1" applyFill="1" applyBorder="1" applyAlignment="1">
      <alignment horizontal="left" vertical="top"/>
    </xf>
    <xf numFmtId="0" fontId="22" fillId="0" borderId="2" xfId="4" applyFont="1" applyFill="1" applyBorder="1" applyAlignment="1">
      <alignment horizontal="left" vertical="center" wrapText="1"/>
    </xf>
    <xf numFmtId="0" fontId="21" fillId="0" borderId="2" xfId="4" applyFont="1" applyFill="1" applyBorder="1" applyAlignment="1">
      <alignment horizontal="left" vertical="center" wrapText="1"/>
    </xf>
    <xf numFmtId="3" fontId="24" fillId="0" borderId="20" xfId="4" applyNumberFormat="1" applyFont="1" applyFill="1" applyBorder="1" applyAlignment="1"/>
    <xf numFmtId="0" fontId="23" fillId="0" borderId="0" xfId="5" applyFont="1" applyAlignment="1">
      <alignment horizontal="left" vertical="center"/>
    </xf>
    <xf numFmtId="0" fontId="25" fillId="0" borderId="0" xfId="5" applyFont="1" applyAlignment="1">
      <alignment shrinkToFit="1"/>
    </xf>
    <xf numFmtId="0" fontId="25" fillId="0" borderId="0" xfId="5" applyFont="1" applyAlignment="1">
      <alignment horizontal="center" vertical="center"/>
    </xf>
    <xf numFmtId="0" fontId="25" fillId="0" borderId="0" xfId="5" applyFont="1" applyAlignment="1">
      <alignment horizontal="left" vertical="center"/>
    </xf>
    <xf numFmtId="0" fontId="25" fillId="0" borderId="0" xfId="5" applyFont="1" applyAlignment="1"/>
    <xf numFmtId="0" fontId="25" fillId="0" borderId="0" xfId="5" applyFont="1"/>
    <xf numFmtId="0" fontId="25" fillId="0" borderId="0" xfId="5" applyFont="1" applyAlignment="1">
      <alignment horizontal="center" shrinkToFit="1"/>
    </xf>
    <xf numFmtId="0" fontId="22" fillId="0" borderId="0" xfId="5" applyFont="1" applyAlignment="1">
      <alignment horizontal="center"/>
    </xf>
    <xf numFmtId="0" fontId="24" fillId="3" borderId="7" xfId="5" applyFont="1" applyFill="1" applyBorder="1" applyAlignment="1">
      <alignment horizontal="center" vertical="center" wrapText="1"/>
    </xf>
    <xf numFmtId="0" fontId="22" fillId="3" borderId="18" xfId="5" applyFont="1" applyFill="1" applyBorder="1" applyAlignment="1">
      <alignment horizontal="left" vertical="center" wrapText="1"/>
    </xf>
    <xf numFmtId="0" fontId="25" fillId="3" borderId="11" xfId="5" applyFont="1" applyFill="1" applyBorder="1" applyAlignment="1">
      <alignment horizontal="center" vertical="center"/>
    </xf>
    <xf numFmtId="0" fontId="22" fillId="3" borderId="11" xfId="5" applyFont="1" applyFill="1" applyBorder="1" applyAlignment="1">
      <alignment horizontal="center" vertical="center" wrapText="1"/>
    </xf>
    <xf numFmtId="0" fontId="25" fillId="0" borderId="0" xfId="5" applyFont="1" applyAlignment="1">
      <alignment horizontal="center"/>
    </xf>
    <xf numFmtId="0" fontId="32" fillId="3" borderId="8" xfId="5" applyFont="1" applyFill="1" applyBorder="1" applyAlignment="1">
      <alignment horizontal="center" vertical="center" wrapText="1"/>
    </xf>
    <xf numFmtId="0" fontId="32" fillId="3" borderId="0" xfId="5" applyFont="1" applyFill="1" applyBorder="1" applyAlignment="1">
      <alignment horizontal="left" vertical="center" wrapText="1"/>
    </xf>
    <xf numFmtId="0" fontId="20" fillId="3" borderId="14" xfId="5" applyFont="1" applyFill="1" applyBorder="1" applyAlignment="1">
      <alignment horizontal="center" vertical="center"/>
    </xf>
    <xf numFmtId="0" fontId="21" fillId="3" borderId="2" xfId="5" applyFont="1" applyFill="1" applyBorder="1" applyAlignment="1">
      <alignment horizontal="center" vertical="center" wrapText="1"/>
    </xf>
    <xf numFmtId="0" fontId="32" fillId="3" borderId="10" xfId="5" applyFont="1" applyFill="1" applyBorder="1" applyAlignment="1">
      <alignment horizontal="center" vertical="center" wrapText="1"/>
    </xf>
    <xf numFmtId="0" fontId="32" fillId="3" borderId="19" xfId="5" applyFont="1" applyFill="1" applyBorder="1" applyAlignment="1">
      <alignment horizontal="left" vertical="center" wrapText="1"/>
    </xf>
    <xf numFmtId="0" fontId="25" fillId="3" borderId="14" xfId="5" applyFont="1" applyFill="1" applyBorder="1" applyAlignment="1">
      <alignment horizontal="center" vertical="center"/>
    </xf>
    <xf numFmtId="49" fontId="20" fillId="3" borderId="11" xfId="5" quotePrefix="1" applyNumberFormat="1" applyFont="1" applyFill="1" applyBorder="1" applyAlignment="1">
      <alignment horizontal="center" vertical="center" wrapText="1"/>
    </xf>
    <xf numFmtId="0" fontId="22" fillId="3" borderId="11" xfId="5" applyFont="1" applyFill="1" applyBorder="1"/>
    <xf numFmtId="0" fontId="25" fillId="34" borderId="12" xfId="4" applyFont="1" applyFill="1" applyBorder="1" applyAlignment="1">
      <alignment horizontal="center" vertical="center" wrapText="1"/>
    </xf>
    <xf numFmtId="0" fontId="22" fillId="0" borderId="12" xfId="4" applyFont="1" applyFill="1" applyBorder="1" applyAlignment="1">
      <alignment horizontal="left" vertical="center" wrapText="1"/>
    </xf>
    <xf numFmtId="0" fontId="20" fillId="2" borderId="11" xfId="4" applyFont="1" applyFill="1" applyBorder="1" applyAlignment="1">
      <alignment horizontal="left" vertical="center" wrapText="1"/>
    </xf>
    <xf numFmtId="3" fontId="24" fillId="0" borderId="12" xfId="4" applyNumberFormat="1" applyFont="1" applyFill="1" applyBorder="1" applyAlignment="1"/>
    <xf numFmtId="0" fontId="25" fillId="3" borderId="14" xfId="5" applyFont="1" applyFill="1" applyBorder="1"/>
    <xf numFmtId="0" fontId="25" fillId="34" borderId="13" xfId="4" quotePrefix="1" applyFont="1" applyFill="1" applyBorder="1" applyAlignment="1">
      <alignment horizontal="center" vertical="center" wrapText="1"/>
    </xf>
    <xf numFmtId="0" fontId="22" fillId="0" borderId="13" xfId="4" applyFont="1" applyFill="1" applyBorder="1" applyAlignment="1">
      <alignment horizontal="left" vertical="center" wrapText="1"/>
    </xf>
    <xf numFmtId="3" fontId="24" fillId="0" borderId="13" xfId="4" applyNumberFormat="1" applyFont="1" applyFill="1" applyBorder="1" applyAlignment="1"/>
    <xf numFmtId="0" fontId="25" fillId="34" borderId="1" xfId="4" quotePrefix="1" applyFont="1" applyFill="1" applyBorder="1" applyAlignment="1">
      <alignment horizontal="center" vertical="center" wrapText="1"/>
    </xf>
    <xf numFmtId="0" fontId="22" fillId="0" borderId="1" xfId="4" applyFont="1" applyFill="1" applyBorder="1" applyAlignment="1">
      <alignment horizontal="left" vertical="center" wrapText="1"/>
    </xf>
    <xf numFmtId="3" fontId="24" fillId="4" borderId="1" xfId="4" applyNumberFormat="1" applyFont="1" applyFill="1" applyBorder="1" applyAlignment="1"/>
    <xf numFmtId="3" fontId="24" fillId="0" borderId="1" xfId="4" applyNumberFormat="1" applyFont="1" applyFill="1" applyBorder="1" applyAlignment="1"/>
    <xf numFmtId="0" fontId="25" fillId="0" borderId="0" xfId="5" applyFont="1" applyFill="1"/>
    <xf numFmtId="0" fontId="25" fillId="34" borderId="4" xfId="4" quotePrefix="1" applyFont="1" applyFill="1" applyBorder="1" applyAlignment="1">
      <alignment horizontal="center" vertical="center" wrapText="1"/>
    </xf>
    <xf numFmtId="0" fontId="22" fillId="0" borderId="4" xfId="4" applyFont="1" applyFill="1" applyBorder="1" applyAlignment="1">
      <alignment horizontal="left" vertical="center" wrapText="1"/>
    </xf>
    <xf numFmtId="3" fontId="24" fillId="0" borderId="4" xfId="4" applyNumberFormat="1" applyFont="1" applyFill="1" applyBorder="1" applyAlignment="1"/>
    <xf numFmtId="0" fontId="25" fillId="3" borderId="3" xfId="5" applyFont="1" applyFill="1" applyBorder="1"/>
    <xf numFmtId="0" fontId="25" fillId="34" borderId="2" xfId="5" quotePrefix="1" applyFont="1" applyFill="1" applyBorder="1" applyAlignment="1">
      <alignment horizontal="center" vertical="center"/>
    </xf>
    <xf numFmtId="0" fontId="22" fillId="0" borderId="2" xfId="5" applyFont="1" applyBorder="1" applyAlignment="1">
      <alignment horizontal="left" vertical="center"/>
    </xf>
    <xf numFmtId="0" fontId="20" fillId="2" borderId="2" xfId="5" applyFont="1" applyFill="1" applyBorder="1" applyAlignment="1">
      <alignment vertical="center" wrapText="1"/>
    </xf>
    <xf numFmtId="0" fontId="25" fillId="34" borderId="12" xfId="4" quotePrefix="1" applyFont="1" applyFill="1" applyBorder="1" applyAlignment="1">
      <alignment horizontal="center" vertical="center" wrapText="1"/>
    </xf>
    <xf numFmtId="0" fontId="20" fillId="0" borderId="12" xfId="4" applyFont="1" applyFill="1" applyBorder="1" applyAlignment="1">
      <alignment horizontal="left" vertical="center" wrapText="1"/>
    </xf>
    <xf numFmtId="0" fontId="20" fillId="2" borderId="12" xfId="4" applyFont="1" applyFill="1" applyBorder="1" applyAlignment="1">
      <alignment horizontal="left" vertical="center" wrapText="1"/>
    </xf>
    <xf numFmtId="0" fontId="25" fillId="34" borderId="11" xfId="4" quotePrefix="1" applyFont="1" applyFill="1" applyBorder="1" applyAlignment="1">
      <alignment horizontal="center" vertical="center" wrapText="1"/>
    </xf>
    <xf numFmtId="0" fontId="20" fillId="0" borderId="11" xfId="4" applyFont="1" applyFill="1" applyBorder="1" applyAlignment="1">
      <alignment horizontal="left" vertical="center" wrapText="1"/>
    </xf>
    <xf numFmtId="0" fontId="24" fillId="3" borderId="14" xfId="5" applyFont="1" applyFill="1" applyBorder="1"/>
    <xf numFmtId="0" fontId="20" fillId="0" borderId="4" xfId="4" applyFont="1" applyFill="1" applyBorder="1" applyAlignment="1">
      <alignment horizontal="left" vertical="center" wrapText="1"/>
    </xf>
    <xf numFmtId="0" fontId="22" fillId="3" borderId="2" xfId="5" applyFont="1" applyFill="1" applyBorder="1"/>
    <xf numFmtId="0" fontId="25" fillId="34" borderId="2" xfId="4" quotePrefix="1" applyFont="1" applyFill="1" applyBorder="1" applyAlignment="1">
      <alignment horizontal="center" vertical="center" wrapText="1"/>
    </xf>
    <xf numFmtId="0" fontId="20" fillId="0" borderId="2" xfId="4" applyFont="1" applyFill="1" applyBorder="1" applyAlignment="1">
      <alignment horizontal="left" vertical="center" wrapText="1"/>
    </xf>
    <xf numFmtId="49" fontId="25" fillId="33" borderId="0" xfId="9" applyNumberFormat="1" applyFont="1" applyFill="1" applyBorder="1" applyAlignment="1">
      <alignment vertical="top"/>
    </xf>
    <xf numFmtId="0" fontId="23" fillId="0" borderId="0" xfId="5" applyFont="1" applyAlignment="1">
      <alignment horizontal="left"/>
    </xf>
    <xf numFmtId="0" fontId="29" fillId="0" borderId="0" xfId="4" applyFont="1" applyAlignment="1">
      <alignment shrinkToFit="1"/>
    </xf>
    <xf numFmtId="0" fontId="29" fillId="0" borderId="0" xfId="4" applyFont="1"/>
    <xf numFmtId="0" fontId="34" fillId="0" borderId="0" xfId="5" applyFont="1" applyAlignment="1">
      <alignment horizontal="left"/>
    </xf>
    <xf numFmtId="0" fontId="29" fillId="0" borderId="0" xfId="4" applyFont="1" applyAlignment="1"/>
    <xf numFmtId="0" fontId="35" fillId="0" borderId="0" xfId="5" applyFont="1" applyAlignment="1">
      <alignment horizontal="left"/>
    </xf>
    <xf numFmtId="0" fontId="35" fillId="3" borderId="18" xfId="5" applyFont="1" applyFill="1" applyBorder="1" applyAlignment="1">
      <alignment horizontal="left"/>
    </xf>
    <xf numFmtId="0" fontId="22" fillId="3" borderId="7" xfId="4" applyFont="1" applyFill="1" applyBorder="1" applyAlignment="1"/>
    <xf numFmtId="0" fontId="25" fillId="3" borderId="8" xfId="4" applyFont="1" applyFill="1" applyBorder="1"/>
    <xf numFmtId="0" fontId="25" fillId="3" borderId="9" xfId="4" applyFont="1" applyFill="1" applyBorder="1" applyAlignment="1">
      <alignment horizontal="left" wrapText="1" indent="1"/>
    </xf>
    <xf numFmtId="0" fontId="25" fillId="3" borderId="14" xfId="4" applyFont="1" applyFill="1" applyBorder="1" applyAlignment="1"/>
    <xf numFmtId="0" fontId="28" fillId="3" borderId="9" xfId="4" applyFont="1" applyFill="1" applyBorder="1" applyAlignment="1"/>
    <xf numFmtId="0" fontId="25" fillId="3" borderId="6" xfId="4" applyFont="1" applyFill="1" applyBorder="1" applyAlignment="1">
      <alignment horizontal="left" wrapText="1" indent="1"/>
    </xf>
    <xf numFmtId="0" fontId="25" fillId="3" borderId="6" xfId="4" applyFont="1" applyFill="1" applyBorder="1" applyAlignment="1"/>
    <xf numFmtId="49" fontId="20" fillId="3" borderId="2" xfId="4" quotePrefix="1" applyNumberFormat="1" applyFont="1" applyFill="1" applyBorder="1" applyAlignment="1">
      <alignment horizontal="center" vertical="center" wrapText="1"/>
    </xf>
    <xf numFmtId="49" fontId="20" fillId="3" borderId="13" xfId="4" applyNumberFormat="1" applyFont="1" applyFill="1" applyBorder="1" applyAlignment="1">
      <alignment horizontal="center" vertical="center" wrapText="1"/>
    </xf>
    <xf numFmtId="0" fontId="22" fillId="2" borderId="13" xfId="4" applyFont="1" applyFill="1" applyBorder="1" applyAlignment="1">
      <alignment horizontal="left" vertical="center" wrapText="1"/>
    </xf>
    <xf numFmtId="3" fontId="24" fillId="2" borderId="13" xfId="4" applyNumberFormat="1" applyFont="1" applyFill="1" applyBorder="1"/>
    <xf numFmtId="3" fontId="24" fillId="0" borderId="13" xfId="4" applyNumberFormat="1" applyFont="1" applyFill="1" applyBorder="1"/>
    <xf numFmtId="49" fontId="20" fillId="3" borderId="1" xfId="4" applyNumberFormat="1" applyFont="1" applyFill="1" applyBorder="1" applyAlignment="1">
      <alignment horizontal="center" vertical="center" wrapText="1"/>
    </xf>
    <xf numFmtId="3" fontId="24" fillId="2" borderId="1" xfId="4" applyNumberFormat="1" applyFont="1" applyFill="1" applyBorder="1"/>
    <xf numFmtId="3" fontId="24" fillId="0" borderId="1" xfId="4" applyNumberFormat="1" applyFont="1" applyFill="1" applyBorder="1"/>
    <xf numFmtId="0" fontId="22" fillId="2" borderId="1" xfId="4" applyFont="1" applyFill="1" applyBorder="1" applyAlignment="1">
      <alignment horizontal="left" vertical="center"/>
    </xf>
    <xf numFmtId="0" fontId="22" fillId="2" borderId="2" xfId="4" applyFont="1" applyFill="1" applyBorder="1" applyAlignment="1">
      <alignment horizontal="left" vertical="center" wrapText="1"/>
    </xf>
    <xf numFmtId="3" fontId="24" fillId="2" borderId="2" xfId="4" applyNumberFormat="1" applyFont="1" applyFill="1" applyBorder="1"/>
    <xf numFmtId="0" fontId="29" fillId="33" borderId="0" xfId="10" applyFont="1" applyFill="1"/>
    <xf numFmtId="0" fontId="28" fillId="3" borderId="9" xfId="0" applyFont="1" applyFill="1" applyBorder="1" applyAlignment="1">
      <alignment horizontal="center" vertical="center" wrapText="1"/>
    </xf>
    <xf numFmtId="0" fontId="28" fillId="3" borderId="6" xfId="0" applyFont="1" applyFill="1" applyBorder="1" applyAlignment="1">
      <alignment horizontal="center" vertical="center" wrapText="1"/>
    </xf>
    <xf numFmtId="3" fontId="24" fillId="4" borderId="12" xfId="0" applyNumberFormat="1" applyFont="1" applyFill="1" applyBorder="1" applyAlignment="1"/>
    <xf numFmtId="3" fontId="25" fillId="0" borderId="1" xfId="0" applyNumberFormat="1" applyFont="1" applyBorder="1" applyAlignment="1"/>
    <xf numFmtId="49" fontId="20" fillId="3" borderId="4" xfId="0" applyNumberFormat="1" applyFont="1" applyFill="1" applyBorder="1" applyAlignment="1">
      <alignment horizontal="center" vertical="center"/>
    </xf>
    <xf numFmtId="0" fontId="20" fillId="0" borderId="1" xfId="4" applyFont="1" applyFill="1" applyBorder="1" applyAlignment="1">
      <alignment horizontal="left" vertical="center" wrapText="1" indent="1"/>
    </xf>
    <xf numFmtId="3" fontId="24" fillId="0" borderId="1" xfId="0" applyNumberFormat="1" applyFont="1" applyBorder="1" applyAlignment="1"/>
    <xf numFmtId="49" fontId="20" fillId="3" borderId="2" xfId="0" applyNumberFormat="1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left" vertical="center" wrapText="1" indent="1"/>
    </xf>
    <xf numFmtId="3" fontId="25" fillId="4" borderId="15" xfId="0" applyNumberFormat="1" applyFont="1" applyFill="1" applyBorder="1" applyAlignment="1"/>
    <xf numFmtId="3" fontId="25" fillId="0" borderId="1" xfId="4" applyNumberFormat="1" applyFont="1" applyFill="1" applyBorder="1" applyAlignment="1"/>
    <xf numFmtId="0" fontId="29" fillId="0" borderId="0" xfId="4" applyFont="1" applyAlignment="1">
      <alignment vertical="top"/>
    </xf>
    <xf numFmtId="0" fontId="22" fillId="0" borderId="0" xfId="0" applyFont="1" applyAlignment="1">
      <alignment vertical="top"/>
    </xf>
    <xf numFmtId="0" fontId="25" fillId="3" borderId="5" xfId="0" applyFont="1" applyFill="1" applyBorder="1" applyAlignment="1">
      <alignment horizontal="center" wrapText="1"/>
    </xf>
    <xf numFmtId="0" fontId="33" fillId="3" borderId="11" xfId="0" applyFont="1" applyFill="1" applyBorder="1" applyAlignment="1">
      <alignment vertical="top"/>
    </xf>
    <xf numFmtId="0" fontId="24" fillId="3" borderId="21" xfId="0" applyFont="1" applyFill="1" applyBorder="1" applyAlignment="1">
      <alignment horizontal="center" vertical="center" wrapText="1"/>
    </xf>
    <xf numFmtId="0" fontId="36" fillId="3" borderId="5" xfId="0" applyFont="1" applyFill="1" applyBorder="1" applyAlignment="1">
      <alignment horizontal="center" vertical="center" wrapText="1"/>
    </xf>
    <xf numFmtId="0" fontId="25" fillId="3" borderId="9" xfId="0" applyFont="1" applyFill="1" applyBorder="1" applyAlignment="1">
      <alignment horizontal="center" wrapText="1"/>
    </xf>
    <xf numFmtId="0" fontId="28" fillId="3" borderId="14" xfId="0" applyFont="1" applyFill="1" applyBorder="1" applyAlignment="1">
      <alignment vertical="top"/>
    </xf>
    <xf numFmtId="0" fontId="26" fillId="0" borderId="0" xfId="0" applyFont="1" applyAlignment="1">
      <alignment shrinkToFit="1"/>
    </xf>
    <xf numFmtId="0" fontId="26" fillId="3" borderId="8" xfId="0" applyFont="1" applyFill="1" applyBorder="1"/>
    <xf numFmtId="0" fontId="26" fillId="3" borderId="10" xfId="0" applyFont="1" applyFill="1" applyBorder="1"/>
    <xf numFmtId="0" fontId="28" fillId="3" borderId="3" xfId="0" applyFont="1" applyFill="1" applyBorder="1" applyAlignment="1">
      <alignment vertical="top"/>
    </xf>
    <xf numFmtId="49" fontId="20" fillId="3" borderId="11" xfId="0" quotePrefix="1" applyNumberFormat="1" applyFont="1" applyFill="1" applyBorder="1" applyAlignment="1">
      <alignment horizontal="center" vertical="center" wrapText="1"/>
    </xf>
    <xf numFmtId="49" fontId="20" fillId="3" borderId="13" xfId="0" applyNumberFormat="1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vertical="center" wrapText="1"/>
    </xf>
    <xf numFmtId="0" fontId="21" fillId="2" borderId="13" xfId="0" applyFont="1" applyFill="1" applyBorder="1" applyAlignment="1">
      <alignment vertical="top" wrapText="1"/>
    </xf>
    <xf numFmtId="0" fontId="21" fillId="2" borderId="1" xfId="0" applyFont="1" applyFill="1" applyBorder="1" applyAlignment="1">
      <alignment vertical="top" wrapText="1"/>
    </xf>
    <xf numFmtId="3" fontId="24" fillId="4" borderId="1" xfId="0" applyNumberFormat="1" applyFont="1" applyFill="1" applyBorder="1" applyAlignment="1"/>
    <xf numFmtId="0" fontId="20" fillId="2" borderId="1" xfId="0" applyFont="1" applyFill="1" applyBorder="1" applyAlignment="1">
      <alignment horizontal="left" vertical="center" wrapText="1" indent="2"/>
    </xf>
    <xf numFmtId="0" fontId="21" fillId="0" borderId="1" xfId="0" applyFont="1" applyFill="1" applyBorder="1" applyAlignment="1">
      <alignment vertical="top" wrapText="1"/>
    </xf>
    <xf numFmtId="49" fontId="20" fillId="3" borderId="1" xfId="0" quotePrefix="1" applyNumberFormat="1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left" wrapText="1" indent="2"/>
    </xf>
    <xf numFmtId="0" fontId="20" fillId="2" borderId="1" xfId="0" applyFont="1" applyFill="1" applyBorder="1" applyAlignment="1">
      <alignment horizontal="left" wrapText="1" indent="2"/>
    </xf>
    <xf numFmtId="0" fontId="21" fillId="2" borderId="1" xfId="0" applyFont="1" applyFill="1" applyBorder="1" applyAlignment="1">
      <alignment horizontal="left" vertical="center" wrapText="1" indent="4"/>
    </xf>
    <xf numFmtId="0" fontId="26" fillId="0" borderId="1" xfId="0" applyFont="1" applyFill="1" applyBorder="1" applyAlignment="1">
      <alignment vertical="top" wrapText="1"/>
    </xf>
    <xf numFmtId="49" fontId="20" fillId="3" borderId="4" xfId="0" applyNumberFormat="1" applyFont="1" applyFill="1" applyBorder="1" applyAlignment="1">
      <alignment horizontal="center" vertical="center" wrapText="1"/>
    </xf>
    <xf numFmtId="0" fontId="22" fillId="2" borderId="15" xfId="0" applyFont="1" applyFill="1" applyBorder="1" applyAlignment="1">
      <alignment wrapText="1"/>
    </xf>
    <xf numFmtId="3" fontId="24" fillId="4" borderId="15" xfId="0" applyNumberFormat="1" applyFont="1" applyFill="1" applyBorder="1" applyAlignment="1"/>
    <xf numFmtId="49" fontId="20" fillId="3" borderId="2" xfId="0" applyNumberFormat="1" applyFont="1" applyFill="1" applyBorder="1" applyAlignment="1">
      <alignment horizontal="center" vertical="center" wrapText="1"/>
    </xf>
    <xf numFmtId="3" fontId="24" fillId="4" borderId="2" xfId="0" applyNumberFormat="1" applyFont="1" applyFill="1" applyBorder="1" applyAlignment="1"/>
    <xf numFmtId="0" fontId="22" fillId="0" borderId="0" xfId="0" applyFont="1" applyFill="1" applyAlignment="1">
      <alignment horizontal="left"/>
    </xf>
    <xf numFmtId="0" fontId="28" fillId="3" borderId="11" xfId="0" applyFont="1" applyFill="1" applyBorder="1" applyAlignment="1">
      <alignment vertical="top"/>
    </xf>
    <xf numFmtId="0" fontId="25" fillId="3" borderId="6" xfId="0" applyFont="1" applyFill="1" applyBorder="1" applyAlignment="1">
      <alignment wrapText="1"/>
    </xf>
    <xf numFmtId="0" fontId="26" fillId="3" borderId="3" xfId="0" applyFont="1" applyFill="1" applyBorder="1" applyAlignment="1">
      <alignment vertical="top"/>
    </xf>
    <xf numFmtId="49" fontId="20" fillId="3" borderId="11" xfId="4" quotePrefix="1" applyNumberFormat="1" applyFont="1" applyFill="1" applyBorder="1" applyAlignment="1">
      <alignment horizontal="center" vertical="center" wrapText="1"/>
    </xf>
    <xf numFmtId="49" fontId="20" fillId="3" borderId="13" xfId="0" applyNumberFormat="1" applyFont="1" applyFill="1" applyBorder="1" applyAlignment="1">
      <alignment horizontal="center" vertical="center"/>
    </xf>
    <xf numFmtId="0" fontId="22" fillId="2" borderId="13" xfId="0" applyFont="1" applyFill="1" applyBorder="1" applyAlignment="1">
      <alignment vertical="center" wrapText="1"/>
    </xf>
    <xf numFmtId="3" fontId="24" fillId="2" borderId="12" xfId="0" applyNumberFormat="1" applyFont="1" applyFill="1" applyBorder="1" applyAlignment="1">
      <alignment horizontal="justify" vertical="center" wrapText="1"/>
    </xf>
    <xf numFmtId="0" fontId="22" fillId="2" borderId="15" xfId="0" applyFont="1" applyFill="1" applyBorder="1" applyAlignment="1">
      <alignment horizontal="left" vertical="center" wrapText="1"/>
    </xf>
    <xf numFmtId="3" fontId="24" fillId="2" borderId="15" xfId="0" applyNumberFormat="1" applyFont="1" applyFill="1" applyBorder="1" applyAlignment="1">
      <alignment horizontal="justify" vertical="center" wrapText="1"/>
    </xf>
    <xf numFmtId="0" fontId="21" fillId="0" borderId="2" xfId="0" applyFont="1" applyFill="1" applyBorder="1" applyAlignment="1">
      <alignment vertical="top" wrapText="1"/>
    </xf>
    <xf numFmtId="3" fontId="24" fillId="2" borderId="2" xfId="0" applyNumberFormat="1" applyFont="1" applyFill="1" applyBorder="1" applyAlignment="1">
      <alignment vertical="center" wrapText="1"/>
    </xf>
    <xf numFmtId="0" fontId="33" fillId="0" borderId="0" xfId="0" applyFont="1" applyAlignment="1"/>
    <xf numFmtId="0" fontId="22" fillId="3" borderId="6" xfId="0" applyFont="1" applyFill="1" applyBorder="1" applyAlignment="1">
      <alignment horizontal="center" wrapText="1"/>
    </xf>
    <xf numFmtId="0" fontId="21" fillId="2" borderId="11" xfId="0" applyFont="1" applyFill="1" applyBorder="1" applyAlignment="1">
      <alignment horizontal="left" vertical="center" wrapText="1"/>
    </xf>
    <xf numFmtId="3" fontId="24" fillId="0" borderId="12" xfId="0" applyNumberFormat="1" applyFont="1" applyBorder="1" applyAlignment="1">
      <alignment horizontal="center"/>
    </xf>
    <xf numFmtId="0" fontId="20" fillId="2" borderId="1" xfId="6" applyFont="1" applyFill="1" applyBorder="1" applyAlignment="1">
      <alignment horizontal="left" vertical="center" wrapText="1" indent="1"/>
    </xf>
    <xf numFmtId="3" fontId="25" fillId="0" borderId="1" xfId="0" applyNumberFormat="1" applyFont="1" applyBorder="1" applyAlignment="1">
      <alignment horizontal="center"/>
    </xf>
    <xf numFmtId="3" fontId="24" fillId="0" borderId="1" xfId="0" applyNumberFormat="1" applyFont="1" applyBorder="1" applyAlignment="1">
      <alignment horizontal="center"/>
    </xf>
    <xf numFmtId="0" fontId="20" fillId="2" borderId="15" xfId="6" applyFont="1" applyFill="1" applyBorder="1" applyAlignment="1">
      <alignment horizontal="left" vertical="center" wrapText="1" indent="1"/>
    </xf>
    <xf numFmtId="3" fontId="25" fillId="0" borderId="15" xfId="0" applyNumberFormat="1" applyFont="1" applyBorder="1" applyAlignment="1">
      <alignment horizontal="center"/>
    </xf>
    <xf numFmtId="0" fontId="20" fillId="2" borderId="0" xfId="0" applyFont="1" applyFill="1" applyBorder="1" applyAlignment="1">
      <alignment horizontal="center" vertical="center" wrapText="1"/>
    </xf>
    <xf numFmtId="0" fontId="20" fillId="3" borderId="7" xfId="0" applyFont="1" applyFill="1" applyBorder="1" applyAlignment="1">
      <alignment horizontal="center" vertical="center" wrapText="1"/>
    </xf>
    <xf numFmtId="0" fontId="20" fillId="3" borderId="8" xfId="0" applyFont="1" applyFill="1" applyBorder="1" applyAlignment="1">
      <alignment horizontal="center" vertical="center" wrapText="1"/>
    </xf>
    <xf numFmtId="0" fontId="21" fillId="3" borderId="2" xfId="0" applyFont="1" applyFill="1" applyBorder="1" applyAlignment="1">
      <alignment horizontal="center" wrapText="1"/>
    </xf>
    <xf numFmtId="0" fontId="20" fillId="3" borderId="10" xfId="0" applyFont="1" applyFill="1" applyBorder="1" applyAlignment="1">
      <alignment horizontal="center" vertical="center" wrapText="1"/>
    </xf>
    <xf numFmtId="49" fontId="20" fillId="3" borderId="2" xfId="0" quotePrefix="1" applyNumberFormat="1" applyFont="1" applyFill="1" applyBorder="1" applyAlignment="1">
      <alignment horizontal="center" wrapText="1"/>
    </xf>
    <xf numFmtId="0" fontId="21" fillId="2" borderId="11" xfId="0" applyFont="1" applyFill="1" applyBorder="1" applyAlignment="1">
      <alignment horizontal="left" vertical="top" wrapText="1"/>
    </xf>
    <xf numFmtId="3" fontId="25" fillId="5" borderId="13" xfId="0" applyNumberFormat="1" applyFont="1" applyFill="1" applyBorder="1" applyAlignment="1"/>
    <xf numFmtId="3" fontId="24" fillId="0" borderId="13" xfId="0" applyNumberFormat="1" applyFont="1" applyBorder="1" applyAlignment="1"/>
    <xf numFmtId="3" fontId="25" fillId="5" borderId="1" xfId="0" applyNumberFormat="1" applyFont="1" applyFill="1" applyBorder="1" applyAlignment="1"/>
    <xf numFmtId="3" fontId="25" fillId="5" borderId="4" xfId="0" applyNumberFormat="1" applyFont="1" applyFill="1" applyBorder="1" applyAlignment="1"/>
    <xf numFmtId="0" fontId="21" fillId="2" borderId="4" xfId="0" applyFont="1" applyFill="1" applyBorder="1" applyAlignment="1">
      <alignment horizontal="left" vertical="top" wrapText="1"/>
    </xf>
    <xf numFmtId="3" fontId="25" fillId="0" borderId="4" xfId="0" applyNumberFormat="1" applyFont="1" applyBorder="1" applyAlignment="1"/>
    <xf numFmtId="49" fontId="20" fillId="3" borderId="15" xfId="0" applyNumberFormat="1" applyFont="1" applyFill="1" applyBorder="1" applyAlignment="1">
      <alignment horizontal="center" vertical="center" wrapText="1"/>
    </xf>
    <xf numFmtId="0" fontId="21" fillId="2" borderId="15" xfId="0" applyFont="1" applyFill="1" applyBorder="1" applyAlignment="1">
      <alignment vertical="top" wrapText="1"/>
    </xf>
    <xf numFmtId="3" fontId="25" fillId="5" borderId="15" xfId="0" applyNumberFormat="1" applyFont="1" applyFill="1" applyBorder="1" applyAlignment="1"/>
    <xf numFmtId="3" fontId="25" fillId="0" borderId="15" xfId="0" applyNumberFormat="1" applyFont="1" applyBorder="1" applyAlignment="1"/>
    <xf numFmtId="0" fontId="25" fillId="0" borderId="0" xfId="6" applyFont="1" applyAlignment="1">
      <alignment shrinkToFit="1"/>
    </xf>
    <xf numFmtId="0" fontId="23" fillId="0" borderId="0" xfId="6" applyFont="1" applyBorder="1" applyAlignment="1">
      <alignment horizontal="left"/>
    </xf>
    <xf numFmtId="0" fontId="35" fillId="0" borderId="0" xfId="6" applyFont="1" applyBorder="1" applyAlignment="1">
      <alignment horizontal="left"/>
    </xf>
    <xf numFmtId="0" fontId="24" fillId="0" borderId="0" xfId="6" applyFont="1" applyBorder="1" applyAlignment="1"/>
    <xf numFmtId="0" fontId="24" fillId="0" borderId="0" xfId="6" applyFont="1" applyBorder="1" applyAlignment="1">
      <alignment horizontal="left"/>
    </xf>
    <xf numFmtId="0" fontId="25" fillId="0" borderId="0" xfId="6" applyFont="1" applyBorder="1"/>
    <xf numFmtId="0" fontId="25" fillId="0" borderId="0" xfId="6" applyFont="1"/>
    <xf numFmtId="0" fontId="25" fillId="0" borderId="0" xfId="4" applyFont="1" applyAlignment="1">
      <alignment vertical="top"/>
    </xf>
    <xf numFmtId="0" fontId="22" fillId="3" borderId="7" xfId="6" applyFont="1" applyFill="1" applyBorder="1"/>
    <xf numFmtId="0" fontId="24" fillId="3" borderId="11" xfId="0" applyFont="1" applyFill="1" applyBorder="1" applyAlignment="1">
      <alignment vertical="center"/>
    </xf>
    <xf numFmtId="0" fontId="25" fillId="3" borderId="8" xfId="6" applyFont="1" applyFill="1" applyBorder="1"/>
    <xf numFmtId="0" fontId="33" fillId="3" borderId="14" xfId="0" applyFont="1" applyFill="1" applyBorder="1" applyAlignment="1">
      <alignment vertical="center"/>
    </xf>
    <xf numFmtId="0" fontId="22" fillId="3" borderId="2" xfId="6" applyFont="1" applyFill="1" applyBorder="1" applyAlignment="1">
      <alignment horizontal="center" vertical="center" wrapText="1"/>
    </xf>
    <xf numFmtId="0" fontId="22" fillId="3" borderId="20" xfId="6" applyFont="1" applyFill="1" applyBorder="1" applyAlignment="1">
      <alignment horizontal="center" vertical="center" wrapText="1"/>
    </xf>
    <xf numFmtId="0" fontId="24" fillId="3" borderId="9" xfId="6" applyFont="1" applyFill="1" applyBorder="1" applyAlignment="1">
      <alignment vertical="center" wrapText="1"/>
    </xf>
    <xf numFmtId="0" fontId="21" fillId="3" borderId="11" xfId="6" applyFont="1" applyFill="1" applyBorder="1" applyAlignment="1">
      <alignment horizontal="center" vertical="center" wrapText="1"/>
    </xf>
    <xf numFmtId="0" fontId="21" fillId="3" borderId="5" xfId="6" applyFont="1" applyFill="1" applyBorder="1" applyAlignment="1">
      <alignment horizontal="center" vertical="center" wrapText="1"/>
    </xf>
    <xf numFmtId="0" fontId="25" fillId="3" borderId="10" xfId="6" applyFont="1" applyFill="1" applyBorder="1"/>
    <xf numFmtId="0" fontId="25" fillId="3" borderId="9" xfId="0" applyFont="1" applyFill="1" applyBorder="1" applyAlignment="1">
      <alignment vertical="center" wrapText="1"/>
    </xf>
    <xf numFmtId="49" fontId="20" fillId="3" borderId="11" xfId="6" quotePrefix="1" applyNumberFormat="1" applyFont="1" applyFill="1" applyBorder="1" applyAlignment="1">
      <alignment horizontal="center" vertical="center" wrapText="1"/>
    </xf>
    <xf numFmtId="49" fontId="20" fillId="3" borderId="5" xfId="6" quotePrefix="1" applyNumberFormat="1" applyFont="1" applyFill="1" applyBorder="1" applyAlignment="1">
      <alignment horizontal="center" vertical="center" wrapText="1"/>
    </xf>
    <xf numFmtId="49" fontId="20" fillId="3" borderId="13" xfId="0" quotePrefix="1" applyNumberFormat="1" applyFont="1" applyFill="1" applyBorder="1" applyAlignment="1">
      <alignment horizontal="center" vertical="center" wrapText="1"/>
    </xf>
    <xf numFmtId="0" fontId="20" fillId="2" borderId="1" xfId="6" applyFont="1" applyFill="1" applyBorder="1" applyAlignment="1">
      <alignment horizontal="justify" vertical="top" wrapText="1"/>
    </xf>
    <xf numFmtId="0" fontId="26" fillId="0" borderId="1" xfId="6" applyFont="1" applyFill="1" applyBorder="1" applyAlignment="1">
      <alignment vertical="top" wrapText="1"/>
    </xf>
    <xf numFmtId="3" fontId="25" fillId="0" borderId="1" xfId="6" applyNumberFormat="1" applyFont="1" applyFill="1" applyBorder="1" applyAlignment="1"/>
    <xf numFmtId="3" fontId="25" fillId="0" borderId="1" xfId="6" applyNumberFormat="1" applyFont="1" applyBorder="1" applyAlignment="1"/>
    <xf numFmtId="0" fontId="20" fillId="2" borderId="13" xfId="6" applyFont="1" applyFill="1" applyBorder="1" applyAlignment="1">
      <alignment horizontal="left" vertical="top" wrapText="1" indent="1"/>
    </xf>
    <xf numFmtId="0" fontId="26" fillId="0" borderId="13" xfId="6" applyFont="1" applyFill="1" applyBorder="1" applyAlignment="1">
      <alignment vertical="top" wrapText="1"/>
    </xf>
    <xf numFmtId="3" fontId="25" fillId="0" borderId="13" xfId="6" applyNumberFormat="1" applyFont="1" applyFill="1" applyBorder="1" applyAlignment="1"/>
    <xf numFmtId="3" fontId="25" fillId="0" borderId="13" xfId="6" applyNumberFormat="1" applyFont="1" applyBorder="1" applyAlignment="1"/>
    <xf numFmtId="0" fontId="20" fillId="2" borderId="1" xfId="6" applyFont="1" applyFill="1" applyBorder="1" applyAlignment="1">
      <alignment horizontal="left" vertical="top" wrapText="1" indent="1"/>
    </xf>
    <xf numFmtId="0" fontId="25" fillId="0" borderId="1" xfId="6" applyFont="1" applyFill="1" applyBorder="1" applyAlignment="1">
      <alignment vertical="top" wrapText="1"/>
    </xf>
    <xf numFmtId="0" fontId="26" fillId="2" borderId="1" xfId="6" applyFont="1" applyFill="1" applyBorder="1" applyAlignment="1">
      <alignment vertical="top" wrapText="1"/>
    </xf>
    <xf numFmtId="0" fontId="25" fillId="2" borderId="1" xfId="6" applyFont="1" applyFill="1" applyBorder="1" applyAlignment="1">
      <alignment vertical="top" wrapText="1"/>
    </xf>
    <xf numFmtId="3" fontId="24" fillId="0" borderId="1" xfId="6" applyNumberFormat="1" applyFont="1" applyBorder="1" applyAlignment="1"/>
    <xf numFmtId="0" fontId="20" fillId="2" borderId="15" xfId="6" applyFont="1" applyFill="1" applyBorder="1" applyAlignment="1">
      <alignment horizontal="justify" vertical="top" wrapText="1"/>
    </xf>
    <xf numFmtId="3" fontId="25" fillId="0" borderId="15" xfId="6" applyNumberFormat="1" applyFont="1" applyBorder="1" applyAlignment="1"/>
    <xf numFmtId="3" fontId="24" fillId="0" borderId="2" xfId="6" applyNumberFormat="1" applyFont="1" applyFill="1" applyBorder="1" applyAlignment="1"/>
    <xf numFmtId="0" fontId="20" fillId="2" borderId="12" xfId="6" applyFont="1" applyFill="1" applyBorder="1" applyAlignment="1">
      <alignment wrapText="1"/>
    </xf>
    <xf numFmtId="0" fontId="26" fillId="2" borderId="12" xfId="6" applyFont="1" applyFill="1" applyBorder="1" applyAlignment="1">
      <alignment wrapText="1"/>
    </xf>
    <xf numFmtId="3" fontId="25" fillId="0" borderId="12" xfId="6" applyNumberFormat="1" applyFont="1" applyBorder="1" applyAlignment="1"/>
    <xf numFmtId="0" fontId="20" fillId="2" borderId="1" xfId="6" applyFont="1" applyFill="1" applyBorder="1" applyAlignment="1">
      <alignment wrapText="1"/>
    </xf>
    <xf numFmtId="0" fontId="26" fillId="0" borderId="1" xfId="6" applyFont="1" applyFill="1" applyBorder="1" applyAlignment="1">
      <alignment wrapText="1"/>
    </xf>
    <xf numFmtId="0" fontId="20" fillId="2" borderId="15" xfId="6" applyFont="1" applyFill="1" applyBorder="1"/>
    <xf numFmtId="0" fontId="26" fillId="2" borderId="15" xfId="6" applyFont="1" applyFill="1" applyBorder="1" applyAlignment="1">
      <alignment wrapText="1"/>
    </xf>
    <xf numFmtId="0" fontId="25" fillId="0" borderId="0" xfId="6" applyFont="1" applyAlignment="1"/>
    <xf numFmtId="0" fontId="23" fillId="0" borderId="0" xfId="6" applyFont="1" applyAlignment="1">
      <alignment horizontal="left"/>
    </xf>
    <xf numFmtId="0" fontId="35" fillId="0" borderId="0" xfId="6" applyFont="1" applyAlignment="1">
      <alignment horizontal="left"/>
    </xf>
    <xf numFmtId="0" fontId="35" fillId="0" borderId="0" xfId="6" applyFont="1" applyAlignment="1"/>
    <xf numFmtId="0" fontId="26" fillId="0" borderId="0" xfId="6" applyFont="1"/>
    <xf numFmtId="0" fontId="29" fillId="0" borderId="0" xfId="6" applyFont="1"/>
    <xf numFmtId="0" fontId="22" fillId="0" borderId="0" xfId="6" applyFont="1" applyAlignment="1">
      <alignment horizontal="left"/>
    </xf>
    <xf numFmtId="0" fontId="22" fillId="0" borderId="0" xfId="6" applyFont="1" applyAlignment="1"/>
    <xf numFmtId="0" fontId="25" fillId="3" borderId="7" xfId="6" applyFont="1" applyFill="1" applyBorder="1"/>
    <xf numFmtId="0" fontId="33" fillId="3" borderId="11" xfId="6" applyFont="1" applyFill="1" applyBorder="1" applyAlignment="1">
      <alignment vertical="center"/>
    </xf>
    <xf numFmtId="0" fontId="28" fillId="3" borderId="14" xfId="6" applyFont="1" applyFill="1" applyBorder="1" applyAlignment="1">
      <alignment vertical="center"/>
    </xf>
    <xf numFmtId="0" fontId="26" fillId="3" borderId="14" xfId="6" applyFont="1" applyFill="1" applyBorder="1" applyAlignment="1">
      <alignment vertical="center"/>
    </xf>
    <xf numFmtId="0" fontId="21" fillId="3" borderId="2" xfId="6" applyFont="1" applyFill="1" applyBorder="1" applyAlignment="1">
      <alignment horizontal="center" vertical="center" wrapText="1"/>
    </xf>
    <xf numFmtId="0" fontId="24" fillId="3" borderId="6" xfId="6" applyFont="1" applyFill="1" applyBorder="1" applyAlignment="1">
      <alignment horizontal="left" vertical="center" wrapText="1"/>
    </xf>
    <xf numFmtId="0" fontId="33" fillId="3" borderId="3" xfId="6" applyFont="1" applyFill="1" applyBorder="1" applyAlignment="1">
      <alignment vertical="center"/>
    </xf>
    <xf numFmtId="49" fontId="20" fillId="3" borderId="11" xfId="6" quotePrefix="1" applyNumberFormat="1" applyFont="1" applyFill="1" applyBorder="1" applyAlignment="1">
      <alignment horizontal="center" vertical="center"/>
    </xf>
    <xf numFmtId="49" fontId="20" fillId="3" borderId="13" xfId="4" applyNumberFormat="1" applyFont="1" applyFill="1" applyBorder="1" applyAlignment="1">
      <alignment horizontal="center" vertical="center"/>
    </xf>
    <xf numFmtId="0" fontId="22" fillId="2" borderId="13" xfId="6" applyFont="1" applyFill="1" applyBorder="1" applyAlignment="1">
      <alignment vertical="center" wrapText="1"/>
    </xf>
    <xf numFmtId="0" fontId="21" fillId="2" borderId="1" xfId="6" applyFont="1" applyFill="1" applyBorder="1" applyAlignment="1">
      <alignment vertical="center" wrapText="1"/>
    </xf>
    <xf numFmtId="3" fontId="24" fillId="2" borderId="11" xfId="6" applyNumberFormat="1" applyFont="1" applyFill="1" applyBorder="1" applyAlignment="1"/>
    <xf numFmtId="0" fontId="20" fillId="0" borderId="1" xfId="6" applyFont="1" applyBorder="1" applyAlignment="1">
      <alignment horizontal="left" vertical="top" wrapText="1" indent="1"/>
    </xf>
    <xf numFmtId="0" fontId="26" fillId="2" borderId="1" xfId="6" applyFont="1" applyFill="1" applyBorder="1" applyAlignment="1">
      <alignment vertical="center" wrapText="1"/>
    </xf>
    <xf numFmtId="49" fontId="20" fillId="3" borderId="1" xfId="4" applyNumberFormat="1" applyFont="1" applyFill="1" applyBorder="1" applyAlignment="1">
      <alignment horizontal="center" vertical="center"/>
    </xf>
    <xf numFmtId="0" fontId="26" fillId="0" borderId="1" xfId="6" applyFont="1" applyBorder="1" applyAlignment="1">
      <alignment vertical="center" wrapText="1"/>
    </xf>
    <xf numFmtId="3" fontId="25" fillId="4" borderId="1" xfId="4" applyNumberFormat="1" applyFont="1" applyFill="1" applyBorder="1" applyAlignment="1"/>
    <xf numFmtId="0" fontId="22" fillId="2" borderId="1" xfId="6" applyFont="1" applyFill="1" applyBorder="1" applyAlignment="1">
      <alignment vertical="center" wrapText="1"/>
    </xf>
    <xf numFmtId="3" fontId="24" fillId="2" borderId="1" xfId="6" applyNumberFormat="1" applyFont="1" applyFill="1" applyBorder="1" applyAlignment="1"/>
    <xf numFmtId="0" fontId="20" fillId="0" borderId="1" xfId="6" applyFont="1" applyFill="1" applyBorder="1" applyAlignment="1">
      <alignment horizontal="left" vertical="top" wrapText="1" indent="1"/>
    </xf>
    <xf numFmtId="0" fontId="26" fillId="0" borderId="1" xfId="6" applyFont="1" applyFill="1" applyBorder="1" applyAlignment="1">
      <alignment vertical="center" wrapText="1"/>
    </xf>
    <xf numFmtId="49" fontId="20" fillId="3" borderId="4" xfId="4" applyNumberFormat="1" applyFont="1" applyFill="1" applyBorder="1" applyAlignment="1">
      <alignment horizontal="center" vertical="center"/>
    </xf>
    <xf numFmtId="0" fontId="22" fillId="2" borderId="4" xfId="6" applyFont="1" applyFill="1" applyBorder="1" applyAlignment="1">
      <alignment vertical="center" wrapText="1"/>
    </xf>
    <xf numFmtId="3" fontId="24" fillId="0" borderId="4" xfId="6" applyNumberFormat="1" applyFont="1" applyBorder="1" applyAlignment="1"/>
    <xf numFmtId="49" fontId="20" fillId="3" borderId="2" xfId="4" applyNumberFormat="1" applyFont="1" applyFill="1" applyBorder="1" applyAlignment="1">
      <alignment horizontal="center" vertical="center"/>
    </xf>
    <xf numFmtId="0" fontId="22" fillId="0" borderId="2" xfId="6" applyFont="1" applyFill="1" applyBorder="1" applyAlignment="1">
      <alignment vertical="center" wrapText="1"/>
    </xf>
    <xf numFmtId="0" fontId="21" fillId="0" borderId="2" xfId="6" applyFont="1" applyFill="1" applyBorder="1" applyAlignment="1">
      <alignment vertical="center" wrapText="1"/>
    </xf>
    <xf numFmtId="3" fontId="24" fillId="2" borderId="2" xfId="4" applyNumberFormat="1" applyFont="1" applyFill="1" applyBorder="1" applyAlignment="1"/>
    <xf numFmtId="0" fontId="21" fillId="2" borderId="1" xfId="6" applyFont="1" applyFill="1" applyBorder="1" applyAlignment="1">
      <alignment vertical="top" wrapText="1"/>
    </xf>
    <xf numFmtId="3" fontId="24" fillId="2" borderId="14" xfId="6" applyNumberFormat="1" applyFont="1" applyFill="1" applyBorder="1" applyAlignment="1"/>
    <xf numFmtId="3" fontId="24" fillId="2" borderId="14" xfId="4" applyNumberFormat="1" applyFont="1" applyFill="1" applyBorder="1" applyAlignment="1"/>
    <xf numFmtId="0" fontId="20" fillId="0" borderId="13" xfId="6" applyFont="1" applyFill="1" applyBorder="1" applyAlignment="1">
      <alignment horizontal="left" vertical="top" wrapText="1" indent="1"/>
    </xf>
    <xf numFmtId="0" fontId="21" fillId="0" borderId="15" xfId="6" applyFont="1" applyFill="1" applyBorder="1" applyAlignment="1">
      <alignment vertical="center" wrapText="1"/>
    </xf>
    <xf numFmtId="3" fontId="24" fillId="0" borderId="3" xfId="6" applyNumberFormat="1" applyFont="1" applyFill="1" applyBorder="1" applyAlignment="1"/>
    <xf numFmtId="0" fontId="20" fillId="0" borderId="12" xfId="6" applyFont="1" applyFill="1" applyBorder="1"/>
    <xf numFmtId="0" fontId="21" fillId="2" borderId="12" xfId="6" applyFont="1" applyFill="1" applyBorder="1" applyAlignment="1">
      <alignment wrapText="1"/>
    </xf>
    <xf numFmtId="3" fontId="25" fillId="0" borderId="11" xfId="6" applyNumberFormat="1" applyFont="1" applyBorder="1" applyAlignment="1"/>
    <xf numFmtId="3" fontId="25" fillId="4" borderId="11" xfId="4" applyNumberFormat="1" applyFont="1" applyFill="1" applyBorder="1" applyAlignment="1"/>
    <xf numFmtId="0" fontId="20" fillId="0" borderId="1" xfId="6" applyFont="1" applyBorder="1" applyAlignment="1">
      <alignment wrapText="1"/>
    </xf>
    <xf numFmtId="0" fontId="21" fillId="2" borderId="1" xfId="6" applyFont="1" applyFill="1" applyBorder="1" applyAlignment="1">
      <alignment wrapText="1"/>
    </xf>
    <xf numFmtId="49" fontId="20" fillId="3" borderId="15" xfId="4" applyNumberFormat="1" applyFont="1" applyFill="1" applyBorder="1" applyAlignment="1">
      <alignment horizontal="center" vertical="center"/>
    </xf>
    <xf numFmtId="0" fontId="20" fillId="0" borderId="15" xfId="6" applyFont="1" applyBorder="1"/>
    <xf numFmtId="0" fontId="21" fillId="2" borderId="15" xfId="6" applyFont="1" applyFill="1" applyBorder="1" applyAlignment="1">
      <alignment wrapText="1"/>
    </xf>
    <xf numFmtId="3" fontId="25" fillId="0" borderId="3" xfId="6" applyNumberFormat="1" applyFont="1" applyBorder="1" applyAlignment="1"/>
    <xf numFmtId="3" fontId="25" fillId="4" borderId="15" xfId="4" applyNumberFormat="1" applyFont="1" applyFill="1" applyBorder="1" applyAlignment="1"/>
    <xf numFmtId="0" fontId="20" fillId="0" borderId="0" xfId="0" applyFont="1"/>
    <xf numFmtId="0" fontId="20" fillId="35" borderId="14" xfId="4" quotePrefix="1" applyFont="1" applyFill="1" applyBorder="1" applyAlignment="1">
      <alignment horizontal="center" vertical="center" wrapText="1"/>
    </xf>
    <xf numFmtId="0" fontId="20" fillId="35" borderId="8" xfId="4" quotePrefix="1" applyFont="1" applyFill="1" applyBorder="1" applyAlignment="1">
      <alignment horizontal="center" vertical="center" wrapText="1"/>
    </xf>
    <xf numFmtId="0" fontId="20" fillId="35" borderId="13" xfId="0" applyFont="1" applyFill="1" applyBorder="1" applyAlignment="1">
      <alignment horizontal="center" vertical="center" wrapText="1"/>
    </xf>
    <xf numFmtId="3" fontId="24" fillId="4" borderId="12" xfId="4" applyNumberFormat="1" applyFont="1" applyFill="1" applyBorder="1" applyAlignment="1"/>
    <xf numFmtId="0" fontId="20" fillId="35" borderId="2" xfId="0" applyFont="1" applyFill="1" applyBorder="1" applyAlignment="1">
      <alignment horizontal="center" vertical="center" wrapText="1"/>
    </xf>
    <xf numFmtId="0" fontId="23" fillId="0" borderId="0" xfId="4" applyFont="1" applyAlignment="1">
      <alignment horizontal="left"/>
    </xf>
    <xf numFmtId="0" fontId="22" fillId="0" borderId="0" xfId="5" applyFont="1"/>
    <xf numFmtId="0" fontId="22" fillId="0" borderId="0" xfId="5" applyFont="1" applyAlignment="1"/>
    <xf numFmtId="0" fontId="24" fillId="0" borderId="0" xfId="5" applyFont="1"/>
    <xf numFmtId="0" fontId="24" fillId="0" borderId="0" xfId="5" applyFont="1" applyAlignment="1"/>
    <xf numFmtId="0" fontId="25" fillId="3" borderId="21" xfId="4" applyFont="1" applyFill="1" applyBorder="1"/>
    <xf numFmtId="0" fontId="25" fillId="3" borderId="22" xfId="4" applyFont="1" applyFill="1" applyBorder="1"/>
    <xf numFmtId="0" fontId="22" fillId="3" borderId="2" xfId="4" applyFont="1" applyFill="1" applyBorder="1" applyAlignment="1">
      <alignment horizontal="center" vertical="top"/>
    </xf>
    <xf numFmtId="0" fontId="25" fillId="3" borderId="22" xfId="5" applyFont="1" applyFill="1" applyBorder="1"/>
    <xf numFmtId="0" fontId="25" fillId="3" borderId="20" xfId="5" applyFont="1" applyFill="1" applyBorder="1"/>
    <xf numFmtId="0" fontId="26" fillId="3" borderId="14" xfId="4" applyFont="1" applyFill="1" applyBorder="1" applyAlignment="1">
      <alignment vertical="center"/>
    </xf>
    <xf numFmtId="0" fontId="21" fillId="3" borderId="14" xfId="4" applyFont="1" applyFill="1" applyBorder="1" applyAlignment="1">
      <alignment vertical="center"/>
    </xf>
    <xf numFmtId="0" fontId="24" fillId="3" borderId="6" xfId="4" applyFont="1" applyFill="1" applyBorder="1" applyAlignment="1">
      <alignment horizontal="center" vertical="center" wrapText="1"/>
    </xf>
    <xf numFmtId="0" fontId="26" fillId="3" borderId="3" xfId="4" applyFont="1" applyFill="1" applyBorder="1" applyAlignment="1">
      <alignment vertical="center"/>
    </xf>
    <xf numFmtId="0" fontId="25" fillId="35" borderId="11" xfId="5" quotePrefix="1" applyFont="1" applyFill="1" applyBorder="1" applyAlignment="1">
      <alignment horizontal="center" vertical="center" wrapText="1"/>
    </xf>
    <xf numFmtId="0" fontId="20" fillId="35" borderId="13" xfId="4" applyFont="1" applyFill="1" applyBorder="1" applyAlignment="1">
      <alignment horizontal="center" vertical="center" wrapText="1"/>
    </xf>
    <xf numFmtId="0" fontId="22" fillId="0" borderId="13" xfId="4" applyFont="1" applyFill="1" applyBorder="1" applyAlignment="1">
      <alignment vertical="top" wrapText="1"/>
    </xf>
    <xf numFmtId="0" fontId="21" fillId="0" borderId="12" xfId="4" applyFont="1" applyFill="1" applyBorder="1" applyAlignment="1">
      <alignment vertical="top" wrapText="1"/>
    </xf>
    <xf numFmtId="0" fontId="20" fillId="35" borderId="1" xfId="4" applyFont="1" applyFill="1" applyBorder="1" applyAlignment="1">
      <alignment horizontal="center" vertical="center" wrapText="1"/>
    </xf>
    <xf numFmtId="0" fontId="20" fillId="0" borderId="1" xfId="4" applyFont="1" applyFill="1" applyBorder="1" applyAlignment="1">
      <alignment horizontal="left" vertical="top" wrapText="1"/>
    </xf>
    <xf numFmtId="0" fontId="21" fillId="0" borderId="1" xfId="4" applyFont="1" applyFill="1" applyBorder="1" applyAlignment="1">
      <alignment vertical="top" wrapText="1"/>
    </xf>
    <xf numFmtId="0" fontId="20" fillId="35" borderId="15" xfId="4" quotePrefix="1" applyFont="1" applyFill="1" applyBorder="1" applyAlignment="1">
      <alignment horizontal="center" vertical="center" wrapText="1"/>
    </xf>
    <xf numFmtId="0" fontId="20" fillId="0" borderId="15" xfId="4" applyFont="1" applyFill="1" applyBorder="1" applyAlignment="1">
      <alignment horizontal="left" vertical="top" wrapText="1"/>
    </xf>
    <xf numFmtId="0" fontId="21" fillId="0" borderId="15" xfId="4" applyFont="1" applyFill="1" applyBorder="1" applyAlignment="1">
      <alignment vertical="top" wrapText="1"/>
    </xf>
    <xf numFmtId="0" fontId="22" fillId="0" borderId="0" xfId="4" applyFont="1"/>
    <xf numFmtId="0" fontId="25" fillId="3" borderId="5" xfId="4" applyFont="1" applyFill="1" applyBorder="1" applyAlignment="1">
      <alignment horizontal="justify" vertical="top" wrapText="1"/>
    </xf>
    <xf numFmtId="0" fontId="28" fillId="3" borderId="11" xfId="4" applyFont="1" applyFill="1" applyBorder="1" applyAlignment="1">
      <alignment vertical="top"/>
    </xf>
    <xf numFmtId="0" fontId="22" fillId="3" borderId="2" xfId="4" applyFont="1" applyFill="1" applyBorder="1" applyAlignment="1">
      <alignment horizontal="center" vertical="top" wrapText="1"/>
    </xf>
    <xf numFmtId="0" fontId="25" fillId="3" borderId="6" xfId="4" applyFont="1" applyFill="1" applyBorder="1" applyAlignment="1">
      <alignment horizontal="justify" vertical="top" wrapText="1"/>
    </xf>
    <xf numFmtId="0" fontId="37" fillId="3" borderId="3" xfId="4" applyFont="1" applyFill="1" applyBorder="1" applyAlignment="1">
      <alignment vertical="top"/>
    </xf>
    <xf numFmtId="0" fontId="20" fillId="0" borderId="13" xfId="4" applyFont="1" applyBorder="1" applyAlignment="1">
      <alignment horizontal="justify" vertical="top" wrapText="1"/>
    </xf>
    <xf numFmtId="0" fontId="21" fillId="0" borderId="12" xfId="4" applyFont="1" applyFill="1" applyBorder="1" applyAlignment="1">
      <alignment vertical="top"/>
    </xf>
    <xf numFmtId="3" fontId="25" fillId="0" borderId="12" xfId="4" applyNumberFormat="1" applyFont="1" applyBorder="1" applyAlignment="1"/>
    <xf numFmtId="0" fontId="20" fillId="0" borderId="1" xfId="4" applyFont="1" applyBorder="1" applyAlignment="1">
      <alignment horizontal="justify" vertical="top" wrapText="1"/>
    </xf>
    <xf numFmtId="0" fontId="21" fillId="0" borderId="1" xfId="4" applyFont="1" applyFill="1" applyBorder="1" applyAlignment="1">
      <alignment vertical="top"/>
    </xf>
    <xf numFmtId="3" fontId="25" fillId="0" borderId="1" xfId="4" applyNumberFormat="1" applyFont="1" applyBorder="1" applyAlignment="1"/>
    <xf numFmtId="0" fontId="20" fillId="35" borderId="4" xfId="4" quotePrefix="1" applyFont="1" applyFill="1" applyBorder="1" applyAlignment="1">
      <alignment horizontal="center" vertical="center" wrapText="1"/>
    </xf>
    <xf numFmtId="0" fontId="20" fillId="0" borderId="15" xfId="4" applyFont="1" applyBorder="1" applyAlignment="1">
      <alignment horizontal="justify" vertical="top" wrapText="1"/>
    </xf>
    <xf numFmtId="0" fontId="21" fillId="0" borderId="15" xfId="4" applyFont="1" applyFill="1" applyBorder="1" applyAlignment="1">
      <alignment vertical="top"/>
    </xf>
    <xf numFmtId="3" fontId="25" fillId="0" borderId="15" xfId="4" applyNumberFormat="1" applyFont="1" applyBorder="1" applyAlignment="1"/>
    <xf numFmtId="0" fontId="20" fillId="35" borderId="2" xfId="4" quotePrefix="1" applyFont="1" applyFill="1" applyBorder="1" applyAlignment="1">
      <alignment horizontal="center" vertical="center" wrapText="1"/>
    </xf>
    <xf numFmtId="0" fontId="22" fillId="0" borderId="2" xfId="4" applyFont="1" applyFill="1" applyBorder="1" applyAlignment="1">
      <alignment vertical="top" wrapText="1"/>
    </xf>
    <xf numFmtId="0" fontId="33" fillId="0" borderId="2" xfId="4" applyFont="1" applyFill="1" applyBorder="1" applyAlignment="1">
      <alignment vertical="top"/>
    </xf>
    <xf numFmtId="3" fontId="24" fillId="0" borderId="2" xfId="4" applyNumberFormat="1" applyFont="1" applyFill="1" applyBorder="1" applyAlignment="1"/>
    <xf numFmtId="0" fontId="24" fillId="0" borderId="0" xfId="4" applyFont="1" applyFill="1" applyBorder="1" applyAlignment="1">
      <alignment vertical="top"/>
    </xf>
    <xf numFmtId="0" fontId="25" fillId="0" borderId="0" xfId="4" applyFont="1" applyFill="1" applyBorder="1" applyAlignment="1"/>
    <xf numFmtId="0" fontId="20" fillId="35" borderId="2" xfId="4" applyFont="1" applyFill="1" applyBorder="1" applyAlignment="1">
      <alignment horizontal="center" vertical="center" wrapText="1"/>
    </xf>
    <xf numFmtId="0" fontId="20" fillId="0" borderId="3" xfId="4" applyFont="1" applyBorder="1" applyAlignment="1">
      <alignment horizontal="justify" vertical="center" wrapText="1"/>
    </xf>
    <xf numFmtId="0" fontId="21" fillId="0" borderId="21" xfId="4" applyFont="1" applyFill="1" applyBorder="1" applyAlignment="1">
      <alignment vertical="center" wrapText="1"/>
    </xf>
    <xf numFmtId="0" fontId="25" fillId="0" borderId="0" xfId="4" applyFont="1" applyAlignment="1">
      <alignment vertical="center"/>
    </xf>
    <xf numFmtId="0" fontId="24" fillId="0" borderId="0" xfId="0" applyFont="1" applyBorder="1"/>
    <xf numFmtId="0" fontId="22" fillId="3" borderId="7" xfId="0" applyFont="1" applyFill="1" applyBorder="1"/>
    <xf numFmtId="0" fontId="24" fillId="3" borderId="5" xfId="0" applyFont="1" applyFill="1" applyBorder="1" applyAlignment="1">
      <alignment wrapText="1"/>
    </xf>
    <xf numFmtId="0" fontId="22" fillId="3" borderId="11" xfId="0" applyFont="1" applyFill="1" applyBorder="1" applyAlignment="1">
      <alignment vertical="center"/>
    </xf>
    <xf numFmtId="0" fontId="24" fillId="3" borderId="9" xfId="0" applyFont="1" applyFill="1" applyBorder="1" applyAlignment="1">
      <alignment wrapText="1"/>
    </xf>
    <xf numFmtId="0" fontId="28" fillId="3" borderId="14" xfId="0" applyFont="1" applyFill="1" applyBorder="1" applyAlignment="1">
      <alignment vertical="center"/>
    </xf>
    <xf numFmtId="0" fontId="21" fillId="3" borderId="11" xfId="0" applyFont="1" applyFill="1" applyBorder="1" applyAlignment="1">
      <alignment horizontal="center" vertical="center" wrapText="1"/>
    </xf>
    <xf numFmtId="0" fontId="21" fillId="3" borderId="20" xfId="0" applyFont="1" applyFill="1" applyBorder="1" applyAlignment="1">
      <alignment horizontal="center" vertical="center" wrapText="1"/>
    </xf>
    <xf numFmtId="0" fontId="25" fillId="3" borderId="0" xfId="0" applyFont="1" applyFill="1"/>
    <xf numFmtId="0" fontId="33" fillId="3" borderId="3" xfId="0" applyFont="1" applyFill="1" applyBorder="1" applyAlignment="1">
      <alignment vertical="center"/>
    </xf>
    <xf numFmtId="0" fontId="25" fillId="35" borderId="11" xfId="0" quotePrefix="1" applyFont="1" applyFill="1" applyBorder="1" applyAlignment="1">
      <alignment horizontal="center" vertical="center" wrapText="1"/>
    </xf>
    <xf numFmtId="0" fontId="25" fillId="35" borderId="2" xfId="0" quotePrefix="1" applyFont="1" applyFill="1" applyBorder="1" applyAlignment="1">
      <alignment horizontal="center" vertical="center" wrapText="1"/>
    </xf>
    <xf numFmtId="0" fontId="25" fillId="35" borderId="20" xfId="0" quotePrefix="1" applyFont="1" applyFill="1" applyBorder="1" applyAlignment="1">
      <alignment horizontal="center" vertical="center" wrapText="1"/>
    </xf>
    <xf numFmtId="0" fontId="25" fillId="3" borderId="21" xfId="0" applyFont="1" applyFill="1" applyBorder="1"/>
    <xf numFmtId="0" fontId="22" fillId="3" borderId="20" xfId="0" applyFont="1" applyFill="1" applyBorder="1" applyAlignment="1">
      <alignment horizontal="left" wrapText="1"/>
    </xf>
    <xf numFmtId="0" fontId="33" fillId="3" borderId="2" xfId="0" applyFont="1" applyFill="1" applyBorder="1" applyAlignment="1">
      <alignment vertical="center"/>
    </xf>
    <xf numFmtId="0" fontId="25" fillId="3" borderId="11" xfId="0" quotePrefix="1" applyFont="1" applyFill="1" applyBorder="1" applyAlignment="1">
      <alignment horizontal="center" vertical="center" wrapText="1"/>
    </xf>
    <xf numFmtId="0" fontId="25" fillId="3" borderId="5" xfId="0" quotePrefix="1" applyFont="1" applyFill="1" applyBorder="1" applyAlignment="1">
      <alignment horizontal="center" vertical="center" wrapText="1"/>
    </xf>
    <xf numFmtId="0" fontId="20" fillId="35" borderId="4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left" vertical="center" wrapText="1"/>
    </xf>
    <xf numFmtId="0" fontId="25" fillId="35" borderId="21" xfId="0" applyFont="1" applyFill="1" applyBorder="1" applyAlignment="1">
      <alignment vertical="center"/>
    </xf>
    <xf numFmtId="0" fontId="22" fillId="3" borderId="20" xfId="0" applyFont="1" applyFill="1" applyBorder="1" applyAlignment="1">
      <alignment horizontal="left" vertical="center" wrapText="1"/>
    </xf>
    <xf numFmtId="0" fontId="33" fillId="3" borderId="2" xfId="0" applyFont="1" applyFill="1" applyBorder="1" applyAlignment="1">
      <alignment vertical="center" wrapText="1"/>
    </xf>
    <xf numFmtId="3" fontId="24" fillId="3" borderId="2" xfId="0" applyNumberFormat="1" applyFont="1" applyFill="1" applyBorder="1" applyAlignment="1"/>
    <xf numFmtId="0" fontId="22" fillId="0" borderId="12" xfId="0" applyFont="1" applyBorder="1" applyAlignment="1">
      <alignment horizontal="left" vertical="center" wrapText="1"/>
    </xf>
    <xf numFmtId="0" fontId="20" fillId="35" borderId="15" xfId="0" applyFont="1" applyFill="1" applyBorder="1" applyAlignment="1">
      <alignment horizontal="center" vertical="center" wrapText="1"/>
    </xf>
    <xf numFmtId="0" fontId="25" fillId="3" borderId="9" xfId="4" applyFont="1" applyFill="1" applyBorder="1" applyAlignment="1">
      <alignment horizontal="center" vertical="center" wrapText="1"/>
    </xf>
    <xf numFmtId="0" fontId="26" fillId="0" borderId="0" xfId="4" applyFont="1" applyAlignment="1"/>
    <xf numFmtId="0" fontId="22" fillId="3" borderId="11" xfId="4" applyFont="1" applyFill="1" applyBorder="1" applyAlignment="1">
      <alignment vertical="center"/>
    </xf>
    <xf numFmtId="0" fontId="33" fillId="3" borderId="14" xfId="4" applyFont="1" applyFill="1" applyBorder="1" applyAlignment="1">
      <alignment vertical="center"/>
    </xf>
    <xf numFmtId="164" fontId="22" fillId="3" borderId="2" xfId="3" applyFont="1" applyFill="1" applyBorder="1" applyAlignment="1">
      <alignment horizontal="center" vertical="center" wrapText="1"/>
    </xf>
    <xf numFmtId="0" fontId="25" fillId="3" borderId="8" xfId="4" applyFont="1" applyFill="1" applyBorder="1" applyAlignment="1">
      <alignment wrapText="1"/>
    </xf>
    <xf numFmtId="0" fontId="32" fillId="3" borderId="2" xfId="4" applyFont="1" applyFill="1" applyBorder="1" applyAlignment="1">
      <alignment horizontal="center" vertical="center" wrapText="1"/>
    </xf>
    <xf numFmtId="0" fontId="25" fillId="0" borderId="0" xfId="4" applyFont="1" applyAlignment="1">
      <alignment wrapText="1"/>
    </xf>
    <xf numFmtId="0" fontId="26" fillId="3" borderId="6" xfId="4" applyFont="1" applyFill="1" applyBorder="1" applyAlignment="1">
      <alignment horizontal="center" vertical="center" wrapText="1"/>
    </xf>
    <xf numFmtId="0" fontId="20" fillId="35" borderId="11" xfId="4" quotePrefix="1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vertical="center" wrapText="1"/>
    </xf>
    <xf numFmtId="3" fontId="22" fillId="2" borderId="1" xfId="4" applyNumberFormat="1" applyFont="1" applyFill="1" applyBorder="1" applyAlignment="1"/>
    <xf numFmtId="0" fontId="26" fillId="0" borderId="2" xfId="4" applyFont="1" applyFill="1" applyBorder="1" applyAlignment="1">
      <alignment vertical="top" wrapText="1"/>
    </xf>
    <xf numFmtId="0" fontId="25" fillId="0" borderId="0" xfId="7" applyFont="1" applyAlignment="1">
      <alignment shrinkToFit="1"/>
    </xf>
    <xf numFmtId="0" fontId="23" fillId="0" borderId="0" xfId="7" applyFont="1" applyAlignment="1">
      <alignment horizontal="left"/>
    </xf>
    <xf numFmtId="0" fontId="25" fillId="0" borderId="0" xfId="7" applyFont="1"/>
    <xf numFmtId="0" fontId="25" fillId="0" borderId="0" xfId="7" applyFont="1" applyAlignment="1"/>
    <xf numFmtId="0" fontId="29" fillId="0" borderId="0" xfId="7" applyFont="1"/>
    <xf numFmtId="0" fontId="22" fillId="0" borderId="0" xfId="7" applyFont="1" applyFill="1" applyAlignment="1"/>
    <xf numFmtId="0" fontId="24" fillId="0" borderId="0" xfId="7" applyFont="1" applyFill="1" applyAlignment="1"/>
    <xf numFmtId="0" fontId="25" fillId="0" borderId="0" xfId="7" applyFont="1" applyAlignment="1">
      <alignment vertical="top" shrinkToFit="1"/>
    </xf>
    <xf numFmtId="0" fontId="25" fillId="0" borderId="0" xfId="7" applyFont="1" applyAlignment="1">
      <alignment vertical="top"/>
    </xf>
    <xf numFmtId="0" fontId="24" fillId="0" borderId="0" xfId="7" applyFont="1" applyAlignment="1">
      <alignment horizontal="left" vertical="top"/>
    </xf>
    <xf numFmtId="0" fontId="25" fillId="3" borderId="7" xfId="7" applyFont="1" applyFill="1" applyBorder="1" applyAlignment="1">
      <alignment vertical="top"/>
    </xf>
    <xf numFmtId="0" fontId="38" fillId="3" borderId="5" xfId="7" applyFont="1" applyFill="1" applyBorder="1" applyAlignment="1">
      <alignment vertical="top" wrapText="1"/>
    </xf>
    <xf numFmtId="0" fontId="22" fillId="3" borderId="2" xfId="7" applyFont="1" applyFill="1" applyBorder="1" applyAlignment="1">
      <alignment horizontal="center" vertical="top" wrapText="1"/>
    </xf>
    <xf numFmtId="0" fontId="25" fillId="3" borderId="8" xfId="7" applyFont="1" applyFill="1" applyBorder="1"/>
    <xf numFmtId="0" fontId="24" fillId="3" borderId="9" xfId="7" applyFont="1" applyFill="1" applyBorder="1" applyAlignment="1">
      <alignment wrapText="1"/>
    </xf>
    <xf numFmtId="0" fontId="21" fillId="3" borderId="4" xfId="7" applyFont="1" applyFill="1" applyBorder="1" applyAlignment="1">
      <alignment horizontal="center" vertical="center" wrapText="1"/>
    </xf>
    <xf numFmtId="0" fontId="25" fillId="3" borderId="10" xfId="7" applyFont="1" applyFill="1" applyBorder="1"/>
    <xf numFmtId="0" fontId="24" fillId="3" borderId="6" xfId="7" applyFont="1" applyFill="1" applyBorder="1" applyAlignment="1">
      <alignment wrapText="1"/>
    </xf>
    <xf numFmtId="0" fontId="25" fillId="3" borderId="3" xfId="0" applyFont="1" applyFill="1" applyBorder="1" applyAlignment="1"/>
    <xf numFmtId="0" fontId="25" fillId="35" borderId="12" xfId="0" applyFont="1" applyFill="1" applyBorder="1" applyAlignment="1">
      <alignment horizontal="center" vertical="center" wrapText="1"/>
    </xf>
    <xf numFmtId="0" fontId="22" fillId="2" borderId="12" xfId="7" applyFont="1" applyFill="1" applyBorder="1" applyAlignment="1">
      <alignment horizontal="left" vertical="center" wrapText="1"/>
    </xf>
    <xf numFmtId="0" fontId="21" fillId="0" borderId="12" xfId="7" applyFont="1" applyFill="1" applyBorder="1" applyAlignment="1">
      <alignment vertical="center" wrapText="1"/>
    </xf>
    <xf numFmtId="0" fontId="22" fillId="0" borderId="1" xfId="7" applyFont="1" applyFill="1" applyBorder="1" applyAlignment="1">
      <alignment horizontal="left" vertical="center" wrapText="1"/>
    </xf>
    <xf numFmtId="0" fontId="21" fillId="0" borderId="1" xfId="7" applyFont="1" applyFill="1" applyBorder="1" applyAlignment="1">
      <alignment vertical="center" wrapText="1"/>
    </xf>
    <xf numFmtId="3" fontId="24" fillId="4" borderId="1" xfId="7" applyNumberFormat="1" applyFont="1" applyFill="1" applyBorder="1" applyAlignment="1"/>
    <xf numFmtId="0" fontId="25" fillId="35" borderId="4" xfId="0" applyFont="1" applyFill="1" applyBorder="1" applyAlignment="1">
      <alignment horizontal="center" vertical="center" wrapText="1"/>
    </xf>
    <xf numFmtId="3" fontId="25" fillId="0" borderId="1" xfId="7" applyNumberFormat="1" applyFont="1" applyBorder="1" applyAlignment="1"/>
    <xf numFmtId="3" fontId="25" fillId="4" borderId="1" xfId="7" applyNumberFormat="1" applyFont="1" applyFill="1" applyBorder="1" applyAlignment="1"/>
    <xf numFmtId="0" fontId="20" fillId="35" borderId="1" xfId="0" quotePrefix="1" applyFont="1" applyFill="1" applyBorder="1" applyAlignment="1">
      <alignment horizontal="center" vertical="center" wrapText="1"/>
    </xf>
    <xf numFmtId="0" fontId="22" fillId="2" borderId="1" xfId="7" applyFont="1" applyFill="1" applyBorder="1" applyAlignment="1">
      <alignment horizontal="left" vertical="center" wrapText="1"/>
    </xf>
    <xf numFmtId="0" fontId="21" fillId="0" borderId="13" xfId="7" applyFont="1" applyFill="1" applyBorder="1" applyAlignment="1">
      <alignment vertical="center" wrapText="1"/>
    </xf>
    <xf numFmtId="3" fontId="24" fillId="2" borderId="1" xfId="7" applyNumberFormat="1" applyFont="1" applyFill="1" applyBorder="1" applyAlignment="1"/>
    <xf numFmtId="0" fontId="22" fillId="0" borderId="1" xfId="7" applyFont="1" applyBorder="1" applyAlignment="1">
      <alignment horizontal="left" vertical="center" wrapText="1"/>
    </xf>
    <xf numFmtId="0" fontId="22" fillId="0" borderId="4" xfId="7" applyFont="1" applyFill="1" applyBorder="1" applyAlignment="1">
      <alignment horizontal="left" vertical="center" wrapText="1"/>
    </xf>
    <xf numFmtId="3" fontId="24" fillId="4" borderId="4" xfId="7" applyNumberFormat="1" applyFont="1" applyFill="1" applyBorder="1" applyAlignment="1"/>
    <xf numFmtId="3" fontId="24" fillId="0" borderId="1" xfId="7" applyNumberFormat="1" applyFont="1" applyFill="1" applyBorder="1" applyAlignment="1"/>
    <xf numFmtId="0" fontId="25" fillId="0" borderId="0" xfId="7" applyFont="1" applyFill="1"/>
    <xf numFmtId="3" fontId="24" fillId="4" borderId="15" xfId="7" applyNumberFormat="1" applyFont="1" applyFill="1" applyBorder="1" applyAlignment="1"/>
    <xf numFmtId="0" fontId="25" fillId="35" borderId="2" xfId="7" applyFont="1" applyFill="1" applyBorder="1" applyAlignment="1">
      <alignment horizontal="center" vertical="top" wrapText="1"/>
    </xf>
    <xf numFmtId="0" fontId="22" fillId="2" borderId="2" xfId="7" applyFont="1" applyFill="1" applyBorder="1" applyAlignment="1">
      <alignment horizontal="left" vertical="center" wrapText="1"/>
    </xf>
    <xf numFmtId="0" fontId="21" fillId="2" borderId="2" xfId="7" applyFont="1" applyFill="1" applyBorder="1" applyAlignment="1">
      <alignment vertical="center"/>
    </xf>
    <xf numFmtId="3" fontId="24" fillId="2" borderId="2" xfId="7" applyNumberFormat="1" applyFont="1" applyFill="1" applyBorder="1" applyAlignment="1"/>
    <xf numFmtId="0" fontId="24" fillId="0" borderId="0" xfId="7" applyFont="1" applyFill="1" applyBorder="1" applyAlignment="1">
      <alignment vertical="top"/>
    </xf>
    <xf numFmtId="0" fontId="24" fillId="0" borderId="0" xfId="7" applyFont="1" applyFill="1" applyBorder="1" applyAlignment="1">
      <alignment vertical="top" wrapText="1"/>
    </xf>
    <xf numFmtId="0" fontId="38" fillId="3" borderId="5" xfId="7" applyFont="1" applyFill="1" applyBorder="1" applyAlignment="1">
      <alignment horizontal="left" vertical="center" wrapText="1"/>
    </xf>
    <xf numFmtId="0" fontId="28" fillId="3" borderId="11" xfId="0" applyFont="1" applyFill="1" applyBorder="1" applyAlignment="1">
      <alignment vertical="center"/>
    </xf>
    <xf numFmtId="0" fontId="22" fillId="3" borderId="2" xfId="7" applyFont="1" applyFill="1" applyBorder="1" applyAlignment="1">
      <alignment horizontal="center" vertical="center" wrapText="1"/>
    </xf>
    <xf numFmtId="0" fontId="38" fillId="3" borderId="6" xfId="7" applyFont="1" applyFill="1" applyBorder="1" applyAlignment="1">
      <alignment horizontal="left" vertical="center" wrapText="1"/>
    </xf>
    <xf numFmtId="0" fontId="28" fillId="3" borderId="3" xfId="0" applyFont="1" applyFill="1" applyBorder="1" applyAlignment="1">
      <alignment vertical="center"/>
    </xf>
    <xf numFmtId="0" fontId="25" fillId="35" borderId="13" xfId="0" applyFont="1" applyFill="1" applyBorder="1" applyAlignment="1">
      <alignment horizontal="center" vertical="center" wrapText="1"/>
    </xf>
    <xf numFmtId="0" fontId="21" fillId="0" borderId="13" xfId="4" applyFont="1" applyFill="1" applyBorder="1" applyAlignment="1">
      <alignment vertical="center" wrapText="1"/>
    </xf>
    <xf numFmtId="3" fontId="24" fillId="2" borderId="13" xfId="4" applyNumberFormat="1" applyFont="1" applyFill="1" applyBorder="1" applyAlignment="1"/>
    <xf numFmtId="0" fontId="21" fillId="0" borderId="1" xfId="4" applyFont="1" applyFill="1" applyBorder="1" applyAlignment="1">
      <alignment wrapText="1"/>
    </xf>
    <xf numFmtId="0" fontId="22" fillId="2" borderId="2" xfId="7" applyFont="1" applyFill="1" applyBorder="1" applyAlignment="1">
      <alignment vertical="center" wrapText="1"/>
    </xf>
    <xf numFmtId="0" fontId="21" fillId="2" borderId="2" xfId="7" applyFont="1" applyFill="1" applyBorder="1" applyAlignment="1">
      <alignment vertical="center" wrapText="1"/>
    </xf>
    <xf numFmtId="0" fontId="25" fillId="3" borderId="7" xfId="7" applyFont="1" applyFill="1" applyBorder="1"/>
    <xf numFmtId="0" fontId="38" fillId="3" borderId="5" xfId="4" applyFont="1" applyFill="1" applyBorder="1" applyAlignment="1">
      <alignment vertical="center" wrapText="1"/>
    </xf>
    <xf numFmtId="0" fontId="38" fillId="3" borderId="9" xfId="4" applyFont="1" applyFill="1" applyBorder="1" applyAlignment="1">
      <alignment vertical="center" wrapText="1"/>
    </xf>
    <xf numFmtId="0" fontId="24" fillId="3" borderId="11" xfId="7" applyFont="1" applyFill="1" applyBorder="1" applyAlignment="1">
      <alignment horizontal="center" vertical="center" wrapText="1"/>
    </xf>
    <xf numFmtId="0" fontId="38" fillId="3" borderId="6" xfId="4" applyFont="1" applyFill="1" applyBorder="1" applyAlignment="1">
      <alignment vertical="center" wrapText="1"/>
    </xf>
    <xf numFmtId="3" fontId="24" fillId="2" borderId="12" xfId="7" applyNumberFormat="1" applyFont="1" applyFill="1" applyBorder="1" applyAlignment="1"/>
    <xf numFmtId="0" fontId="25" fillId="0" borderId="0" xfId="7" applyFont="1" applyAlignment="1">
      <alignment vertical="center"/>
    </xf>
    <xf numFmtId="3" fontId="24" fillId="2" borderId="4" xfId="7" applyNumberFormat="1" applyFont="1" applyFill="1" applyBorder="1" applyAlignment="1"/>
    <xf numFmtId="0" fontId="22" fillId="0" borderId="2" xfId="7" applyFont="1" applyFill="1" applyBorder="1" applyAlignment="1">
      <alignment horizontal="left" vertical="center" wrapText="1"/>
    </xf>
    <xf numFmtId="0" fontId="25" fillId="0" borderId="0" xfId="7" applyFont="1" applyFill="1" applyAlignment="1">
      <alignment shrinkToFit="1"/>
    </xf>
    <xf numFmtId="0" fontId="38" fillId="3" borderId="5" xfId="7" applyFont="1" applyFill="1" applyBorder="1" applyAlignment="1">
      <alignment vertical="center" wrapText="1"/>
    </xf>
    <xf numFmtId="0" fontId="38" fillId="3" borderId="9" xfId="7" applyFont="1" applyFill="1" applyBorder="1" applyAlignment="1">
      <alignment vertical="center" wrapText="1"/>
    </xf>
    <xf numFmtId="0" fontId="38" fillId="3" borderId="6" xfId="7" applyFont="1" applyFill="1" applyBorder="1" applyAlignment="1">
      <alignment vertical="center" wrapText="1"/>
    </xf>
    <xf numFmtId="0" fontId="28" fillId="3" borderId="13" xfId="0" applyFont="1" applyFill="1" applyBorder="1" applyAlignment="1">
      <alignment vertical="center"/>
    </xf>
    <xf numFmtId="0" fontId="22" fillId="0" borderId="13" xfId="7" applyFont="1" applyFill="1" applyBorder="1" applyAlignment="1">
      <alignment horizontal="left" vertical="top" wrapText="1"/>
    </xf>
    <xf numFmtId="0" fontId="21" fillId="0" borderId="12" xfId="7" applyFont="1" applyFill="1" applyBorder="1" applyAlignment="1">
      <alignment wrapText="1"/>
    </xf>
    <xf numFmtId="3" fontId="24" fillId="0" borderId="12" xfId="7" applyNumberFormat="1" applyFont="1" applyFill="1" applyBorder="1" applyAlignment="1"/>
    <xf numFmtId="0" fontId="22" fillId="0" borderId="1" xfId="7" applyFont="1" applyFill="1" applyBorder="1" applyAlignment="1">
      <alignment horizontal="left" vertical="top" wrapText="1"/>
    </xf>
    <xf numFmtId="0" fontId="21" fillId="0" borderId="1" xfId="7" applyFont="1" applyFill="1" applyBorder="1" applyAlignment="1">
      <alignment wrapText="1"/>
    </xf>
    <xf numFmtId="0" fontId="22" fillId="0" borderId="15" xfId="7" applyFont="1" applyFill="1" applyBorder="1" applyAlignment="1">
      <alignment horizontal="left" vertical="top" wrapText="1"/>
    </xf>
    <xf numFmtId="3" fontId="24" fillId="0" borderId="15" xfId="7" applyNumberFormat="1" applyFont="1" applyFill="1" applyBorder="1" applyAlignment="1"/>
    <xf numFmtId="0" fontId="21" fillId="0" borderId="2" xfId="7" applyFont="1" applyFill="1" applyBorder="1" applyAlignment="1">
      <alignment vertical="center" wrapText="1"/>
    </xf>
    <xf numFmtId="3" fontId="24" fillId="0" borderId="2" xfId="7" applyNumberFormat="1" applyFont="1" applyFill="1" applyBorder="1" applyAlignment="1"/>
    <xf numFmtId="0" fontId="22" fillId="0" borderId="0" xfId="4" applyFont="1" applyFill="1" applyAlignment="1"/>
    <xf numFmtId="0" fontId="24" fillId="0" borderId="0" xfId="4" applyFont="1" applyFill="1" applyAlignment="1"/>
    <xf numFmtId="0" fontId="24" fillId="3" borderId="2" xfId="7" applyFont="1" applyFill="1" applyBorder="1" applyAlignment="1">
      <alignment horizontal="center" vertical="center" wrapText="1"/>
    </xf>
    <xf numFmtId="0" fontId="20" fillId="3" borderId="2" xfId="0" applyFont="1" applyFill="1" applyBorder="1" applyAlignment="1">
      <alignment horizontal="center" vertical="center" wrapText="1"/>
    </xf>
    <xf numFmtId="3" fontId="24" fillId="2" borderId="4" xfId="4" applyNumberFormat="1" applyFont="1" applyFill="1" applyBorder="1" applyAlignment="1"/>
    <xf numFmtId="3" fontId="24" fillId="2" borderId="15" xfId="4" applyNumberFormat="1" applyFont="1" applyFill="1" applyBorder="1" applyAlignment="1"/>
    <xf numFmtId="3" fontId="24" fillId="4" borderId="2" xfId="4" applyNumberFormat="1" applyFont="1" applyFill="1" applyBorder="1" applyAlignment="1"/>
    <xf numFmtId="0" fontId="38" fillId="3" borderId="5" xfId="7" applyFont="1" applyFill="1" applyBorder="1" applyAlignment="1">
      <alignment wrapText="1"/>
    </xf>
    <xf numFmtId="0" fontId="38" fillId="3" borderId="6" xfId="7" applyFont="1" applyFill="1" applyBorder="1" applyAlignment="1">
      <alignment wrapText="1"/>
    </xf>
    <xf numFmtId="0" fontId="22" fillId="0" borderId="13" xfId="7" applyFont="1" applyFill="1" applyBorder="1" applyAlignment="1">
      <alignment horizontal="left" vertical="center" wrapText="1"/>
    </xf>
    <xf numFmtId="0" fontId="21" fillId="0" borderId="1" xfId="7" applyFont="1" applyBorder="1" applyAlignment="1">
      <alignment vertical="center" wrapText="1"/>
    </xf>
    <xf numFmtId="0" fontId="25" fillId="0" borderId="0" xfId="7" applyFont="1" applyFill="1" applyAlignment="1">
      <alignment vertical="center"/>
    </xf>
    <xf numFmtId="0" fontId="22" fillId="0" borderId="15" xfId="7" applyFont="1" applyFill="1" applyBorder="1" applyAlignment="1">
      <alignment vertical="center" wrapText="1"/>
    </xf>
    <xf numFmtId="0" fontId="21" fillId="0" borderId="15" xfId="7" applyFont="1" applyFill="1" applyBorder="1" applyAlignment="1">
      <alignment vertical="center" wrapText="1"/>
    </xf>
    <xf numFmtId="0" fontId="20" fillId="0" borderId="0" xfId="4" applyFont="1" applyAlignment="1">
      <alignment vertical="top"/>
    </xf>
    <xf numFmtId="0" fontId="25" fillId="0" borderId="0" xfId="4" applyFont="1" applyAlignment="1">
      <alignment horizontal="center"/>
    </xf>
    <xf numFmtId="0" fontId="25" fillId="0" borderId="0" xfId="4" applyFont="1" applyAlignment="1">
      <alignment horizontal="center" vertical="center"/>
    </xf>
    <xf numFmtId="0" fontId="25" fillId="3" borderId="7" xfId="4" applyFont="1" applyFill="1" applyBorder="1" applyAlignment="1">
      <alignment horizontal="center" vertical="center"/>
    </xf>
    <xf numFmtId="0" fontId="24" fillId="3" borderId="5" xfId="4" applyFont="1" applyFill="1" applyBorder="1" applyAlignment="1">
      <alignment horizontal="left" vertical="center" wrapText="1"/>
    </xf>
    <xf numFmtId="0" fontId="20" fillId="3" borderId="11" xfId="4" applyFont="1" applyFill="1" applyBorder="1" applyAlignment="1">
      <alignment vertical="top"/>
    </xf>
    <xf numFmtId="0" fontId="25" fillId="3" borderId="10" xfId="4" applyFont="1" applyFill="1" applyBorder="1" applyAlignment="1">
      <alignment horizontal="center" vertical="center"/>
    </xf>
    <xf numFmtId="0" fontId="24" fillId="3" borderId="6" xfId="4" applyFont="1" applyFill="1" applyBorder="1" applyAlignment="1">
      <alignment horizontal="left" vertical="center" wrapText="1"/>
    </xf>
    <xf numFmtId="0" fontId="25" fillId="3" borderId="3" xfId="4" applyFont="1" applyFill="1" applyBorder="1" applyAlignment="1">
      <alignment vertical="top"/>
    </xf>
    <xf numFmtId="0" fontId="20" fillId="3" borderId="1" xfId="4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vertical="top" wrapText="1"/>
    </xf>
    <xf numFmtId="0" fontId="20" fillId="3" borderId="4" xfId="4" applyFont="1" applyFill="1" applyBorder="1" applyAlignment="1">
      <alignment horizontal="center" vertical="center" wrapText="1"/>
    </xf>
    <xf numFmtId="0" fontId="20" fillId="2" borderId="14" xfId="0" applyFont="1" applyFill="1" applyBorder="1" applyAlignment="1">
      <alignment vertical="top" wrapText="1"/>
    </xf>
    <xf numFmtId="0" fontId="20" fillId="0" borderId="1" xfId="0" applyFont="1" applyFill="1" applyBorder="1" applyAlignment="1">
      <alignment vertical="top" wrapText="1"/>
    </xf>
    <xf numFmtId="0" fontId="33" fillId="33" borderId="2" xfId="0" applyFont="1" applyFill="1" applyBorder="1"/>
    <xf numFmtId="14" fontId="33" fillId="33" borderId="2" xfId="0" applyNumberFormat="1" applyFont="1" applyFill="1" applyBorder="1"/>
    <xf numFmtId="0" fontId="26" fillId="33" borderId="0" xfId="0" applyFont="1" applyFill="1" applyBorder="1" applyAlignment="1"/>
    <xf numFmtId="0" fontId="33" fillId="33" borderId="2" xfId="0" applyNumberFormat="1" applyFont="1" applyFill="1" applyBorder="1"/>
    <xf numFmtId="0" fontId="25" fillId="2" borderId="0" xfId="0" applyNumberFormat="1" applyFont="1" applyFill="1" applyAlignment="1">
      <alignment horizontal="right" vertical="center"/>
    </xf>
    <xf numFmtId="0" fontId="39" fillId="0" borderId="0" xfId="4" applyFont="1"/>
    <xf numFmtId="0" fontId="25" fillId="3" borderId="11" xfId="4" applyFont="1" applyFill="1" applyBorder="1" applyAlignment="1">
      <alignment vertical="top"/>
    </xf>
    <xf numFmtId="0" fontId="24" fillId="3" borderId="2" xfId="4" applyFont="1" applyFill="1" applyBorder="1" applyAlignment="1">
      <alignment horizontal="center" vertical="center" wrapText="1"/>
    </xf>
    <xf numFmtId="49" fontId="25" fillId="3" borderId="2" xfId="4" quotePrefix="1" applyNumberFormat="1" applyFont="1" applyFill="1" applyBorder="1" applyAlignment="1">
      <alignment horizontal="center" vertical="center" wrapText="1"/>
    </xf>
    <xf numFmtId="49" fontId="25" fillId="3" borderId="13" xfId="4" applyNumberFormat="1" applyFont="1" applyFill="1" applyBorder="1" applyAlignment="1">
      <alignment horizontal="center" vertical="center" wrapText="1"/>
    </xf>
    <xf numFmtId="0" fontId="24" fillId="0" borderId="13" xfId="4" applyFont="1" applyFill="1" applyBorder="1" applyAlignment="1">
      <alignment horizontal="left" vertical="center" wrapText="1"/>
    </xf>
    <xf numFmtId="0" fontId="25" fillId="0" borderId="11" xfId="4" applyFont="1" applyFill="1" applyBorder="1" applyAlignment="1">
      <alignment vertical="top" wrapText="1"/>
    </xf>
    <xf numFmtId="49" fontId="25" fillId="3" borderId="1" xfId="4" quotePrefix="1" applyNumberFormat="1" applyFont="1" applyFill="1" applyBorder="1" applyAlignment="1">
      <alignment horizontal="center" vertical="center" wrapText="1"/>
    </xf>
    <xf numFmtId="0" fontId="24" fillId="0" borderId="1" xfId="4" applyFont="1" applyFill="1" applyBorder="1" applyAlignment="1">
      <alignment horizontal="left" vertical="center" wrapText="1"/>
    </xf>
    <xf numFmtId="0" fontId="25" fillId="0" borderId="1" xfId="4" applyFont="1" applyFill="1" applyBorder="1" applyAlignment="1">
      <alignment vertical="top" wrapText="1"/>
    </xf>
    <xf numFmtId="49" fontId="25" fillId="3" borderId="15" xfId="4" quotePrefix="1" applyNumberFormat="1" applyFont="1" applyFill="1" applyBorder="1" applyAlignment="1">
      <alignment horizontal="center" vertical="center" wrapText="1"/>
    </xf>
    <xf numFmtId="0" fontId="24" fillId="0" borderId="15" xfId="4" applyFont="1" applyFill="1" applyBorder="1" applyAlignment="1">
      <alignment horizontal="left" vertical="center" wrapText="1"/>
    </xf>
    <xf numFmtId="0" fontId="25" fillId="0" borderId="15" xfId="4" applyFont="1" applyFill="1" applyBorder="1" applyAlignment="1">
      <alignment vertical="top" wrapText="1"/>
    </xf>
    <xf numFmtId="3" fontId="24" fillId="0" borderId="15" xfId="4" applyNumberFormat="1" applyFont="1" applyFill="1" applyBorder="1" applyAlignment="1"/>
    <xf numFmtId="0" fontId="24" fillId="0" borderId="2" xfId="4" applyFont="1" applyFill="1" applyBorder="1" applyAlignment="1">
      <alignment horizontal="left" vertical="center" wrapText="1"/>
    </xf>
    <xf numFmtId="0" fontId="25" fillId="0" borderId="2" xfId="4" applyFont="1" applyFill="1" applyBorder="1" applyAlignment="1">
      <alignment vertical="top" wrapText="1"/>
    </xf>
    <xf numFmtId="0" fontId="26" fillId="0" borderId="0" xfId="4" applyFont="1" applyAlignment="1">
      <alignment horizontal="center"/>
    </xf>
    <xf numFmtId="49" fontId="25" fillId="3" borderId="1" xfId="4" applyNumberFormat="1" applyFont="1" applyFill="1" applyBorder="1" applyAlignment="1">
      <alignment horizontal="center" vertical="center" wrapText="1"/>
    </xf>
    <xf numFmtId="0" fontId="25" fillId="0" borderId="1" xfId="4" applyFont="1" applyFill="1" applyBorder="1" applyAlignment="1">
      <alignment horizontal="left" vertical="center" wrapText="1" indent="1"/>
    </xf>
    <xf numFmtId="0" fontId="25" fillId="0" borderId="1" xfId="0" applyFont="1" applyFill="1" applyBorder="1" applyAlignment="1">
      <alignment vertical="top" wrapText="1"/>
    </xf>
    <xf numFmtId="49" fontId="25" fillId="3" borderId="4" xfId="4" applyNumberFormat="1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vertical="top" wrapText="1"/>
    </xf>
    <xf numFmtId="0" fontId="25" fillId="0" borderId="4" xfId="4" applyFont="1" applyFill="1" applyBorder="1" applyAlignment="1">
      <alignment horizontal="left" vertical="center" wrapText="1" indent="1"/>
    </xf>
    <xf numFmtId="0" fontId="20" fillId="39" borderId="1" xfId="0" applyFont="1" applyFill="1" applyBorder="1" applyAlignment="1">
      <alignment horizontal="center" vertical="center" wrapText="1"/>
    </xf>
    <xf numFmtId="0" fontId="22" fillId="39" borderId="1" xfId="0" applyFont="1" applyFill="1" applyBorder="1" applyAlignment="1">
      <alignment horizontal="left" vertical="center" wrapText="1"/>
    </xf>
    <xf numFmtId="0" fontId="20" fillId="39" borderId="1" xfId="0" applyFont="1" applyFill="1" applyBorder="1" applyAlignment="1">
      <alignment horizontal="center" vertical="center"/>
    </xf>
    <xf numFmtId="3" fontId="24" fillId="39" borderId="1" xfId="0" applyNumberFormat="1" applyFont="1" applyFill="1" applyBorder="1" applyAlignment="1"/>
    <xf numFmtId="3" fontId="25" fillId="39" borderId="1" xfId="0" applyNumberFormat="1" applyFont="1" applyFill="1" applyBorder="1" applyAlignment="1"/>
    <xf numFmtId="0" fontId="20" fillId="39" borderId="2" xfId="0" applyFont="1" applyFill="1" applyBorder="1" applyAlignment="1">
      <alignment horizontal="center" vertical="center" wrapText="1"/>
    </xf>
    <xf numFmtId="3" fontId="24" fillId="39" borderId="2" xfId="0" applyNumberFormat="1" applyFont="1" applyFill="1" applyBorder="1" applyAlignment="1"/>
    <xf numFmtId="0" fontId="22" fillId="39" borderId="13" xfId="0" applyFont="1" applyFill="1" applyBorder="1" applyAlignment="1">
      <alignment horizontal="left" vertical="center" wrapText="1"/>
    </xf>
    <xf numFmtId="3" fontId="24" fillId="39" borderId="15" xfId="0" applyNumberFormat="1" applyFont="1" applyFill="1" applyBorder="1" applyAlignment="1"/>
    <xf numFmtId="49" fontId="20" fillId="39" borderId="2" xfId="0" applyNumberFormat="1" applyFont="1" applyFill="1" applyBorder="1" applyAlignment="1">
      <alignment horizontal="center" vertical="center" wrapText="1"/>
    </xf>
    <xf numFmtId="3" fontId="40" fillId="0" borderId="0" xfId="0" applyNumberFormat="1" applyFont="1"/>
    <xf numFmtId="3" fontId="25" fillId="38" borderId="1" xfId="0" applyNumberFormat="1" applyFont="1" applyFill="1" applyBorder="1" applyAlignment="1"/>
    <xf numFmtId="3" fontId="24" fillId="39" borderId="12" xfId="0" applyNumberFormat="1" applyFont="1" applyFill="1" applyBorder="1" applyAlignment="1"/>
    <xf numFmtId="0" fontId="21" fillId="39" borderId="1" xfId="0" applyFont="1" applyFill="1" applyBorder="1" applyAlignment="1">
      <alignment vertical="center" wrapText="1"/>
    </xf>
    <xf numFmtId="0" fontId="22" fillId="39" borderId="1" xfId="0" applyFont="1" applyFill="1" applyBorder="1" applyAlignment="1">
      <alignment horizontal="justify" vertical="top" wrapText="1"/>
    </xf>
    <xf numFmtId="0" fontId="22" fillId="39" borderId="3" xfId="0" applyFont="1" applyFill="1" applyBorder="1" applyAlignment="1">
      <alignment vertical="center" wrapText="1"/>
    </xf>
    <xf numFmtId="0" fontId="21" fillId="39" borderId="2" xfId="4" applyFont="1" applyFill="1" applyBorder="1" applyAlignment="1">
      <alignment vertical="center" wrapText="1"/>
    </xf>
    <xf numFmtId="3" fontId="24" fillId="39" borderId="2" xfId="4" applyNumberFormat="1" applyFont="1" applyFill="1" applyBorder="1" applyAlignment="1">
      <alignment vertical="top"/>
    </xf>
    <xf numFmtId="0" fontId="22" fillId="39" borderId="2" xfId="4" applyFont="1" applyFill="1" applyBorder="1" applyAlignment="1">
      <alignment horizontal="justify" vertical="center" wrapText="1"/>
    </xf>
    <xf numFmtId="0" fontId="20" fillId="39" borderId="13" xfId="0" applyFont="1" applyFill="1" applyBorder="1" applyAlignment="1">
      <alignment horizontal="center" vertical="center" wrapText="1"/>
    </xf>
    <xf numFmtId="0" fontId="22" fillId="39" borderId="12" xfId="4" applyFont="1" applyFill="1" applyBorder="1" applyAlignment="1">
      <alignment horizontal="left" vertical="center" wrapText="1"/>
    </xf>
    <xf numFmtId="0" fontId="21" fillId="39" borderId="12" xfId="4" applyFont="1" applyFill="1" applyBorder="1" applyAlignment="1">
      <alignment vertical="center" wrapText="1"/>
    </xf>
    <xf numFmtId="3" fontId="24" fillId="39" borderId="12" xfId="4" applyNumberFormat="1" applyFont="1" applyFill="1" applyBorder="1" applyAlignment="1">
      <alignment vertical="top"/>
    </xf>
    <xf numFmtId="0" fontId="22" fillId="39" borderId="1" xfId="4" applyFont="1" applyFill="1" applyBorder="1" applyAlignment="1">
      <alignment horizontal="left" vertical="center" wrapText="1"/>
    </xf>
    <xf numFmtId="0" fontId="21" fillId="39" borderId="1" xfId="4" applyFont="1" applyFill="1" applyBorder="1" applyAlignment="1">
      <alignment vertical="center" wrapText="1"/>
    </xf>
    <xf numFmtId="3" fontId="24" fillId="39" borderId="1" xfId="4" applyNumberFormat="1" applyFont="1" applyFill="1" applyBorder="1" applyAlignment="1">
      <alignment vertical="top"/>
    </xf>
    <xf numFmtId="0" fontId="20" fillId="38" borderId="1" xfId="0" applyFont="1" applyFill="1" applyBorder="1" applyAlignment="1">
      <alignment horizontal="center" vertical="center" wrapText="1"/>
    </xf>
    <xf numFmtId="0" fontId="20" fillId="38" borderId="1" xfId="4" applyFont="1" applyFill="1" applyBorder="1" applyAlignment="1">
      <alignment horizontal="left" vertical="center" wrapText="1" indent="1"/>
    </xf>
    <xf numFmtId="0" fontId="21" fillId="38" borderId="1" xfId="4" applyFont="1" applyFill="1" applyBorder="1" applyAlignment="1">
      <alignment vertical="center" wrapText="1"/>
    </xf>
    <xf numFmtId="3" fontId="25" fillId="38" borderId="1" xfId="4" applyNumberFormat="1" applyFont="1" applyFill="1" applyBorder="1" applyAlignment="1">
      <alignment vertical="top"/>
    </xf>
    <xf numFmtId="0" fontId="20" fillId="38" borderId="4" xfId="0" applyFont="1" applyFill="1" applyBorder="1" applyAlignment="1">
      <alignment horizontal="center" vertical="center" wrapText="1"/>
    </xf>
    <xf numFmtId="0" fontId="20" fillId="38" borderId="15" xfId="4" applyFont="1" applyFill="1" applyBorder="1" applyAlignment="1">
      <alignment horizontal="left" vertical="center" wrapText="1" indent="1"/>
    </xf>
    <xf numFmtId="0" fontId="21" fillId="38" borderId="15" xfId="4" applyFont="1" applyFill="1" applyBorder="1" applyAlignment="1">
      <alignment vertical="center" wrapText="1"/>
    </xf>
    <xf numFmtId="3" fontId="25" fillId="38" borderId="15" xfId="4" applyNumberFormat="1" applyFont="1" applyFill="1" applyBorder="1" applyAlignment="1">
      <alignment vertical="top"/>
    </xf>
    <xf numFmtId="49" fontId="20" fillId="38" borderId="12" xfId="0" applyNumberFormat="1" applyFont="1" applyFill="1" applyBorder="1" applyAlignment="1">
      <alignment horizontal="center" vertical="center" wrapText="1"/>
    </xf>
    <xf numFmtId="0" fontId="22" fillId="38" borderId="12" xfId="4" applyFont="1" applyFill="1" applyBorder="1" applyAlignment="1">
      <alignment vertical="center" wrapText="1"/>
    </xf>
    <xf numFmtId="0" fontId="21" fillId="38" borderId="12" xfId="0" applyFont="1" applyFill="1" applyBorder="1" applyAlignment="1">
      <alignment vertical="center" wrapText="1"/>
    </xf>
    <xf numFmtId="3" fontId="24" fillId="38" borderId="12" xfId="0" applyNumberFormat="1" applyFont="1" applyFill="1" applyBorder="1" applyAlignment="1"/>
    <xf numFmtId="0" fontId="22" fillId="38" borderId="1" xfId="0" applyFont="1" applyFill="1" applyBorder="1" applyAlignment="1">
      <alignment vertical="center" wrapText="1"/>
    </xf>
    <xf numFmtId="0" fontId="21" fillId="38" borderId="16" xfId="0" applyFont="1" applyFill="1" applyBorder="1" applyAlignment="1">
      <alignment horizontal="left" vertical="center" wrapText="1"/>
    </xf>
    <xf numFmtId="3" fontId="24" fillId="38" borderId="1" xfId="0" applyNumberFormat="1" applyFont="1" applyFill="1" applyBorder="1" applyAlignment="1"/>
    <xf numFmtId="0" fontId="22" fillId="38" borderId="1" xfId="4" applyFont="1" applyFill="1" applyBorder="1" applyAlignment="1">
      <alignment vertical="center" wrapText="1"/>
    </xf>
    <xf numFmtId="0" fontId="21" fillId="38" borderId="1" xfId="0" applyFont="1" applyFill="1" applyBorder="1" applyAlignment="1">
      <alignment horizontal="left" vertical="center" wrapText="1"/>
    </xf>
    <xf numFmtId="0" fontId="40" fillId="0" borderId="0" xfId="0" applyFont="1"/>
    <xf numFmtId="0" fontId="41" fillId="0" borderId="0" xfId="0" applyFont="1" applyFill="1" applyBorder="1" applyAlignment="1">
      <alignment horizontal="center"/>
    </xf>
    <xf numFmtId="0" fontId="20" fillId="38" borderId="17" xfId="4" applyFont="1" applyFill="1" applyBorder="1" applyAlignment="1">
      <alignment horizontal="left" wrapText="1"/>
    </xf>
    <xf numFmtId="3" fontId="24" fillId="38" borderId="12" xfId="4" applyNumberFormat="1" applyFont="1" applyFill="1" applyBorder="1" applyAlignment="1"/>
    <xf numFmtId="0" fontId="22" fillId="38" borderId="1" xfId="0" applyFont="1" applyFill="1" applyBorder="1" applyAlignment="1">
      <alignment horizontal="left" vertical="center" wrapText="1"/>
    </xf>
    <xf numFmtId="0" fontId="21" fillId="38" borderId="16" xfId="0" applyFont="1" applyFill="1" applyBorder="1" applyAlignment="1">
      <alignment horizontal="left" wrapText="1"/>
    </xf>
    <xf numFmtId="0" fontId="21" fillId="38" borderId="1" xfId="0" applyFont="1" applyFill="1" applyBorder="1" applyAlignment="1">
      <alignment horizontal="left" wrapText="1"/>
    </xf>
    <xf numFmtId="0" fontId="25" fillId="38" borderId="2" xfId="0" applyFont="1" applyFill="1" applyBorder="1" applyAlignment="1">
      <alignment horizontal="center" vertical="center" wrapText="1"/>
    </xf>
    <xf numFmtId="0" fontId="22" fillId="38" borderId="2" xfId="4" applyFont="1" applyFill="1" applyBorder="1" applyAlignment="1">
      <alignment vertical="center" wrapText="1"/>
    </xf>
    <xf numFmtId="0" fontId="21" fillId="38" borderId="2" xfId="4" applyFont="1" applyFill="1" applyBorder="1" applyAlignment="1">
      <alignment horizontal="left" wrapText="1"/>
    </xf>
    <xf numFmtId="3" fontId="25" fillId="38" borderId="2" xfId="4" applyNumberFormat="1" applyFont="1" applyFill="1" applyBorder="1" applyAlignment="1"/>
    <xf numFmtId="3" fontId="25" fillId="40" borderId="1" xfId="4" applyNumberFormat="1" applyFont="1" applyFill="1" applyBorder="1" applyAlignment="1"/>
    <xf numFmtId="3" fontId="40" fillId="0" borderId="0" xfId="5" applyNumberFormat="1" applyFont="1"/>
    <xf numFmtId="3" fontId="25" fillId="0" borderId="0" xfId="4" applyNumberFormat="1" applyFont="1"/>
    <xf numFmtId="3" fontId="24" fillId="40" borderId="13" xfId="4" applyNumberFormat="1" applyFont="1" applyFill="1" applyBorder="1"/>
    <xf numFmtId="3" fontId="24" fillId="40" borderId="1" xfId="4" applyNumberFormat="1" applyFont="1" applyFill="1" applyBorder="1"/>
    <xf numFmtId="3" fontId="24" fillId="40" borderId="2" xfId="4" applyNumberFormat="1" applyFont="1" applyFill="1" applyBorder="1"/>
    <xf numFmtId="3" fontId="25" fillId="40" borderId="1" xfId="0" applyNumberFormat="1" applyFont="1" applyFill="1" applyBorder="1" applyAlignment="1"/>
    <xf numFmtId="0" fontId="22" fillId="39" borderId="2" xfId="0" applyFont="1" applyFill="1" applyBorder="1" applyAlignment="1">
      <alignment wrapText="1"/>
    </xf>
    <xf numFmtId="0" fontId="26" fillId="39" borderId="2" xfId="0" applyFont="1" applyFill="1" applyBorder="1" applyAlignment="1">
      <alignment vertical="top" wrapText="1"/>
    </xf>
    <xf numFmtId="0" fontId="21" fillId="38" borderId="1" xfId="0" applyFont="1" applyFill="1" applyBorder="1" applyAlignment="1">
      <alignment vertical="top" wrapText="1"/>
    </xf>
    <xf numFmtId="0" fontId="20" fillId="38" borderId="1" xfId="4" applyFont="1" applyFill="1" applyBorder="1" applyAlignment="1">
      <alignment horizontal="left" wrapText="1" indent="1"/>
    </xf>
    <xf numFmtId="0" fontId="20" fillId="0" borderId="1" xfId="0" applyFont="1" applyBorder="1" applyAlignment="1">
      <alignment horizontal="left" vertical="center" wrapText="1"/>
    </xf>
    <xf numFmtId="0" fontId="22" fillId="39" borderId="12" xfId="6" applyFont="1" applyFill="1" applyBorder="1" applyAlignment="1">
      <alignment horizontal="justify" vertical="top" wrapText="1"/>
    </xf>
    <xf numFmtId="0" fontId="26" fillId="39" borderId="12" xfId="6" applyFont="1" applyFill="1" applyBorder="1" applyAlignment="1">
      <alignment vertical="top" wrapText="1"/>
    </xf>
    <xf numFmtId="3" fontId="24" fillId="39" borderId="12" xfId="6" applyNumberFormat="1" applyFont="1" applyFill="1" applyBorder="1" applyAlignment="1"/>
    <xf numFmtId="0" fontId="22" fillId="39" borderId="1" xfId="6" applyFont="1" applyFill="1" applyBorder="1" applyAlignment="1">
      <alignment horizontal="justify" vertical="top" wrapText="1"/>
    </xf>
    <xf numFmtId="0" fontId="26" fillId="39" borderId="1" xfId="6" applyFont="1" applyFill="1" applyBorder="1" applyAlignment="1">
      <alignment vertical="top" wrapText="1"/>
    </xf>
    <xf numFmtId="3" fontId="24" fillId="39" borderId="1" xfId="6" applyNumberFormat="1" applyFont="1" applyFill="1" applyBorder="1" applyAlignment="1"/>
    <xf numFmtId="0" fontId="22" fillId="39" borderId="2" xfId="6" applyFont="1" applyFill="1" applyBorder="1" applyAlignment="1">
      <alignment horizontal="left" vertical="center"/>
    </xf>
    <xf numFmtId="0" fontId="26" fillId="39" borderId="20" xfId="6" applyFont="1" applyFill="1" applyBorder="1" applyAlignment="1">
      <alignment vertical="center" wrapText="1"/>
    </xf>
    <xf numFmtId="3" fontId="24" fillId="39" borderId="2" xfId="6" applyNumberFormat="1" applyFont="1" applyFill="1" applyBorder="1" applyAlignment="1"/>
    <xf numFmtId="3" fontId="25" fillId="32" borderId="1" xfId="6" applyNumberFormat="1" applyFont="1" applyFill="1" applyBorder="1" applyAlignment="1"/>
    <xf numFmtId="3" fontId="40" fillId="0" borderId="0" xfId="6" applyNumberFormat="1" applyFont="1"/>
    <xf numFmtId="3" fontId="24" fillId="39" borderId="1" xfId="4" applyNumberFormat="1" applyFont="1" applyFill="1" applyBorder="1" applyAlignment="1"/>
    <xf numFmtId="3" fontId="24" fillId="39" borderId="2" xfId="4" applyNumberFormat="1" applyFont="1" applyFill="1" applyBorder="1" applyAlignment="1"/>
    <xf numFmtId="0" fontId="21" fillId="39" borderId="13" xfId="0" applyFont="1" applyFill="1" applyBorder="1" applyAlignment="1">
      <alignment vertical="center" wrapText="1"/>
    </xf>
    <xf numFmtId="3" fontId="24" fillId="39" borderId="12" xfId="7" applyNumberFormat="1" applyFont="1" applyFill="1" applyBorder="1" applyAlignment="1"/>
    <xf numFmtId="3" fontId="24" fillId="39" borderId="1" xfId="7" applyNumberFormat="1" applyFont="1" applyFill="1" applyBorder="1" applyAlignment="1"/>
    <xf numFmtId="3" fontId="24" fillId="39" borderId="13" xfId="7" applyNumberFormat="1" applyFont="1" applyFill="1" applyBorder="1" applyAlignment="1"/>
    <xf numFmtId="3" fontId="24" fillId="39" borderId="2" xfId="7" applyNumberFormat="1" applyFont="1" applyFill="1" applyBorder="1" applyAlignment="1"/>
    <xf numFmtId="3" fontId="40" fillId="0" borderId="0" xfId="7" applyNumberFormat="1" applyFont="1"/>
    <xf numFmtId="0" fontId="20" fillId="39" borderId="13" xfId="4" applyFont="1" applyFill="1" applyBorder="1" applyAlignment="1">
      <alignment horizontal="center" vertical="center" wrapText="1"/>
    </xf>
    <xf numFmtId="0" fontId="22" fillId="39" borderId="13" xfId="4" applyFont="1" applyFill="1" applyBorder="1" applyAlignment="1">
      <alignment horizontal="left" vertical="center" wrapText="1"/>
    </xf>
    <xf numFmtId="0" fontId="20" fillId="39" borderId="12" xfId="0" applyFont="1" applyFill="1" applyBorder="1" applyAlignment="1">
      <alignment vertical="top" wrapText="1"/>
    </xf>
    <xf numFmtId="3" fontId="24" fillId="39" borderId="13" xfId="4" applyNumberFormat="1" applyFont="1" applyFill="1" applyBorder="1" applyAlignment="1"/>
    <xf numFmtId="0" fontId="20" fillId="39" borderId="1" xfId="4" applyFont="1" applyFill="1" applyBorder="1" applyAlignment="1">
      <alignment horizontal="center" vertical="center" wrapText="1"/>
    </xf>
    <xf numFmtId="0" fontId="20" fillId="39" borderId="1" xfId="0" applyFont="1" applyFill="1" applyBorder="1" applyAlignment="1">
      <alignment vertical="top" wrapText="1"/>
    </xf>
    <xf numFmtId="0" fontId="20" fillId="39" borderId="1" xfId="4" quotePrefix="1" applyFont="1" applyFill="1" applyBorder="1" applyAlignment="1">
      <alignment horizontal="center" vertical="center" wrapText="1"/>
    </xf>
    <xf numFmtId="0" fontId="20" fillId="39" borderId="1" xfId="4" applyFont="1" applyFill="1" applyBorder="1" applyAlignment="1">
      <alignment vertical="top" wrapText="1"/>
    </xf>
    <xf numFmtId="0" fontId="25" fillId="39" borderId="4" xfId="4" applyFont="1" applyFill="1" applyBorder="1" applyAlignment="1">
      <alignment horizontal="center" vertical="center" wrapText="1"/>
    </xf>
    <xf numFmtId="0" fontId="20" fillId="39" borderId="2" xfId="4" applyFont="1" applyFill="1" applyBorder="1" applyAlignment="1">
      <alignment horizontal="center" vertical="center" wrapText="1"/>
    </xf>
    <xf numFmtId="0" fontId="22" fillId="39" borderId="2" xfId="4" applyFont="1" applyFill="1" applyBorder="1" applyAlignment="1">
      <alignment horizontal="left" vertical="center" wrapText="1"/>
    </xf>
    <xf numFmtId="0" fontId="20" fillId="39" borderId="2" xfId="0" applyFont="1" applyFill="1" applyBorder="1" applyAlignment="1">
      <alignment vertical="top" wrapText="1"/>
    </xf>
    <xf numFmtId="3" fontId="40" fillId="0" borderId="0" xfId="4" applyNumberFormat="1" applyFont="1"/>
    <xf numFmtId="49" fontId="25" fillId="39" borderId="13" xfId="4" applyNumberFormat="1" applyFont="1" applyFill="1" applyBorder="1" applyAlignment="1">
      <alignment horizontal="center" vertical="center" wrapText="1"/>
    </xf>
    <xf numFmtId="0" fontId="24" fillId="39" borderId="13" xfId="4" applyFont="1" applyFill="1" applyBorder="1" applyAlignment="1">
      <alignment horizontal="left" vertical="center" wrapText="1"/>
    </xf>
    <xf numFmtId="0" fontId="25" fillId="39" borderId="13" xfId="0" applyFont="1" applyFill="1" applyBorder="1" applyAlignment="1">
      <alignment vertical="top" wrapText="1"/>
    </xf>
    <xf numFmtId="49" fontId="25" fillId="39" borderId="1" xfId="4" applyNumberFormat="1" applyFont="1" applyFill="1" applyBorder="1" applyAlignment="1">
      <alignment horizontal="center" vertical="center" wrapText="1"/>
    </xf>
    <xf numFmtId="0" fontId="24" fillId="39" borderId="1" xfId="4" applyFont="1" applyFill="1" applyBorder="1" applyAlignment="1">
      <alignment horizontal="left" vertical="center" wrapText="1"/>
    </xf>
    <xf numFmtId="0" fontId="25" fillId="39" borderId="1" xfId="0" applyFont="1" applyFill="1" applyBorder="1" applyAlignment="1">
      <alignment vertical="top" wrapText="1"/>
    </xf>
    <xf numFmtId="0" fontId="25" fillId="39" borderId="1" xfId="4" applyFont="1" applyFill="1" applyBorder="1" applyAlignment="1">
      <alignment vertical="top" wrapText="1"/>
    </xf>
    <xf numFmtId="49" fontId="25" fillId="39" borderId="4" xfId="4" applyNumberFormat="1" applyFont="1" applyFill="1" applyBorder="1" applyAlignment="1">
      <alignment horizontal="center" vertical="center" wrapText="1"/>
    </xf>
    <xf numFmtId="0" fontId="24" fillId="39" borderId="4" xfId="4" applyFont="1" applyFill="1" applyBorder="1" applyAlignment="1">
      <alignment horizontal="left" vertical="center" wrapText="1"/>
    </xf>
    <xf numFmtId="3" fontId="24" fillId="39" borderId="4" xfId="4" applyNumberFormat="1" applyFont="1" applyFill="1" applyBorder="1" applyAlignment="1"/>
    <xf numFmtId="0" fontId="24" fillId="39" borderId="15" xfId="4" applyFont="1" applyFill="1" applyBorder="1" applyAlignment="1">
      <alignment horizontal="left" vertical="center" wrapText="1"/>
    </xf>
    <xf numFmtId="0" fontId="25" fillId="39" borderId="15" xfId="0" applyFont="1" applyFill="1" applyBorder="1" applyAlignment="1">
      <alignment vertical="top" wrapText="1"/>
    </xf>
    <xf numFmtId="49" fontId="25" fillId="39" borderId="2" xfId="4" applyNumberFormat="1" applyFont="1" applyFill="1" applyBorder="1" applyAlignment="1">
      <alignment horizontal="center" vertical="center" wrapText="1"/>
    </xf>
    <xf numFmtId="0" fontId="24" fillId="39" borderId="2" xfId="4" applyFont="1" applyFill="1" applyBorder="1" applyAlignment="1">
      <alignment vertical="center" wrapText="1"/>
    </xf>
    <xf numFmtId="0" fontId="25" fillId="39" borderId="2" xfId="0" applyFont="1" applyFill="1" applyBorder="1" applyAlignment="1">
      <alignment vertical="top" wrapText="1"/>
    </xf>
    <xf numFmtId="49" fontId="25" fillId="39" borderId="12" xfId="4" applyNumberFormat="1" applyFont="1" applyFill="1" applyBorder="1" applyAlignment="1">
      <alignment horizontal="center" vertical="center" wrapText="1"/>
    </xf>
    <xf numFmtId="0" fontId="25" fillId="39" borderId="13" xfId="4" applyFont="1" applyFill="1" applyBorder="1" applyAlignment="1">
      <alignment vertical="top" wrapText="1"/>
    </xf>
    <xf numFmtId="49" fontId="25" fillId="39" borderId="4" xfId="4" quotePrefix="1" applyNumberFormat="1" applyFont="1" applyFill="1" applyBorder="1" applyAlignment="1">
      <alignment horizontal="center" vertical="center" wrapText="1"/>
    </xf>
    <xf numFmtId="49" fontId="25" fillId="39" borderId="1" xfId="4" quotePrefix="1" applyNumberFormat="1" applyFont="1" applyFill="1" applyBorder="1" applyAlignment="1">
      <alignment horizontal="center" vertical="center" wrapText="1"/>
    </xf>
    <xf numFmtId="49" fontId="25" fillId="39" borderId="2" xfId="4" quotePrefix="1" applyNumberFormat="1" applyFont="1" applyFill="1" applyBorder="1" applyAlignment="1">
      <alignment horizontal="center" vertical="center" wrapText="1"/>
    </xf>
    <xf numFmtId="0" fontId="24" fillId="39" borderId="2" xfId="4" applyFont="1" applyFill="1" applyBorder="1" applyAlignment="1">
      <alignment horizontal="left" vertical="center" wrapText="1"/>
    </xf>
    <xf numFmtId="0" fontId="25" fillId="39" borderId="2" xfId="4" applyFont="1" applyFill="1" applyBorder="1" applyAlignment="1">
      <alignment vertical="top" wrapText="1"/>
    </xf>
    <xf numFmtId="0" fontId="48" fillId="0" borderId="0" xfId="0" applyFont="1"/>
    <xf numFmtId="0" fontId="49" fillId="0" borderId="0" xfId="5" applyFont="1"/>
    <xf numFmtId="0" fontId="24" fillId="3" borderId="2" xfId="0" applyFont="1" applyFill="1" applyBorder="1" applyAlignment="1">
      <alignment horizontal="center" vertical="center" wrapText="1"/>
    </xf>
    <xf numFmtId="3" fontId="25" fillId="0" borderId="0" xfId="0" applyNumberFormat="1" applyFont="1"/>
    <xf numFmtId="3" fontId="25" fillId="41" borderId="1" xfId="4" applyNumberFormat="1" applyFont="1" applyFill="1" applyBorder="1" applyAlignment="1"/>
    <xf numFmtId="3" fontId="25" fillId="41" borderId="2" xfId="4" applyNumberFormat="1" applyFont="1" applyFill="1" applyBorder="1" applyAlignment="1"/>
    <xf numFmtId="3" fontId="25" fillId="0" borderId="12" xfId="4" applyNumberFormat="1" applyFont="1" applyFill="1" applyBorder="1" applyAlignment="1">
      <alignment horizontal="right" vertical="center" wrapText="1"/>
    </xf>
    <xf numFmtId="3" fontId="25" fillId="34" borderId="13" xfId="4" applyNumberFormat="1" applyFont="1" applyFill="1" applyBorder="1" applyAlignment="1">
      <alignment horizontal="right" vertical="center" wrapText="1"/>
    </xf>
    <xf numFmtId="3" fontId="25" fillId="34" borderId="1" xfId="4" applyNumberFormat="1" applyFont="1" applyFill="1" applyBorder="1" applyAlignment="1">
      <alignment horizontal="right" vertical="center" wrapText="1"/>
    </xf>
    <xf numFmtId="3" fontId="25" fillId="0" borderId="1" xfId="4" applyNumberFormat="1" applyFont="1" applyFill="1" applyBorder="1" applyAlignment="1">
      <alignment horizontal="right" vertical="center" wrapText="1"/>
    </xf>
    <xf numFmtId="3" fontId="25" fillId="0" borderId="4" xfId="4" applyNumberFormat="1" applyFont="1" applyFill="1" applyBorder="1" applyAlignment="1">
      <alignment horizontal="right" vertical="center" wrapText="1"/>
    </xf>
    <xf numFmtId="3" fontId="24" fillId="0" borderId="12" xfId="4" applyNumberFormat="1" applyFont="1" applyFill="1" applyBorder="1" applyAlignment="1">
      <alignment horizontal="right"/>
    </xf>
    <xf numFmtId="3" fontId="24" fillId="0" borderId="13" xfId="4" applyNumberFormat="1" applyFont="1" applyFill="1" applyBorder="1" applyAlignment="1">
      <alignment horizontal="right"/>
    </xf>
    <xf numFmtId="3" fontId="24" fillId="4" borderId="1" xfId="4" applyNumberFormat="1" applyFont="1" applyFill="1" applyBorder="1" applyAlignment="1">
      <alignment horizontal="right"/>
    </xf>
    <xf numFmtId="3" fontId="24" fillId="2" borderId="1" xfId="4" applyNumberFormat="1" applyFont="1" applyFill="1" applyBorder="1" applyAlignment="1">
      <alignment horizontal="right"/>
    </xf>
    <xf numFmtId="3" fontId="24" fillId="0" borderId="1" xfId="4" applyNumberFormat="1" applyFont="1" applyFill="1" applyBorder="1" applyAlignment="1">
      <alignment horizontal="right"/>
    </xf>
    <xf numFmtId="3" fontId="24" fillId="0" borderId="4" xfId="4" applyNumberFormat="1" applyFont="1" applyFill="1" applyBorder="1" applyAlignment="1">
      <alignment horizontal="right"/>
    </xf>
    <xf numFmtId="3" fontId="24" fillId="39" borderId="2" xfId="5" applyNumberFormat="1" applyFont="1" applyFill="1" applyBorder="1" applyAlignment="1">
      <alignment horizontal="right"/>
    </xf>
    <xf numFmtId="3" fontId="25" fillId="4" borderId="12" xfId="4" applyNumberFormat="1" applyFont="1" applyFill="1" applyBorder="1" applyAlignment="1">
      <alignment horizontal="right"/>
    </xf>
    <xf numFmtId="3" fontId="25" fillId="4" borderId="13" xfId="4" applyNumberFormat="1" applyFont="1" applyFill="1" applyBorder="1" applyAlignment="1">
      <alignment horizontal="right"/>
    </xf>
    <xf numFmtId="3" fontId="25" fillId="4" borderId="4" xfId="4" applyNumberFormat="1" applyFont="1" applyFill="1" applyBorder="1" applyAlignment="1">
      <alignment horizontal="right"/>
    </xf>
    <xf numFmtId="3" fontId="25" fillId="4" borderId="2" xfId="4" applyNumberFormat="1" applyFont="1" applyFill="1" applyBorder="1" applyAlignment="1">
      <alignment horizontal="right"/>
    </xf>
    <xf numFmtId="0" fontId="52" fillId="0" borderId="0" xfId="5" applyFont="1"/>
    <xf numFmtId="3" fontId="25" fillId="0" borderId="0" xfId="0" applyNumberFormat="1" applyFont="1" applyAlignment="1">
      <alignment vertical="center"/>
    </xf>
    <xf numFmtId="49" fontId="25" fillId="3" borderId="11" xfId="0" quotePrefix="1" applyNumberFormat="1" applyFont="1" applyFill="1" applyBorder="1" applyAlignment="1">
      <alignment horizontal="center"/>
    </xf>
    <xf numFmtId="3" fontId="53" fillId="42" borderId="2" xfId="0" applyNumberFormat="1" applyFont="1" applyFill="1" applyBorder="1" applyAlignment="1">
      <alignment horizontal="right" wrapText="1"/>
    </xf>
    <xf numFmtId="3" fontId="54" fillId="42" borderId="2" xfId="0" applyNumberFormat="1" applyFont="1" applyFill="1" applyBorder="1" applyAlignment="1">
      <alignment horizontal="right" wrapText="1"/>
    </xf>
    <xf numFmtId="0" fontId="55" fillId="0" borderId="0" xfId="4" applyFont="1"/>
    <xf numFmtId="3" fontId="25" fillId="0" borderId="0" xfId="5" applyNumberFormat="1" applyFont="1"/>
    <xf numFmtId="3" fontId="25" fillId="0" borderId="2" xfId="4" applyNumberFormat="1" applyFont="1" applyFill="1" applyBorder="1" applyAlignment="1">
      <alignment horizontal="right"/>
    </xf>
    <xf numFmtId="0" fontId="56" fillId="0" borderId="28" xfId="0" applyFont="1" applyBorder="1"/>
    <xf numFmtId="0" fontId="40" fillId="0" borderId="28" xfId="0" applyFont="1" applyBorder="1"/>
    <xf numFmtId="3" fontId="26" fillId="0" borderId="0" xfId="0" applyNumberFormat="1" applyFont="1"/>
    <xf numFmtId="3" fontId="58" fillId="0" borderId="0" xfId="5" applyNumberFormat="1" applyFont="1"/>
    <xf numFmtId="3" fontId="58" fillId="0" borderId="12" xfId="4" applyNumberFormat="1" applyFont="1" applyFill="1" applyBorder="1" applyAlignment="1">
      <alignment horizontal="right" vertical="center" wrapText="1"/>
    </xf>
    <xf numFmtId="3" fontId="58" fillId="0" borderId="13" xfId="4" applyNumberFormat="1" applyFont="1" applyFill="1" applyBorder="1" applyAlignment="1">
      <alignment horizontal="right" vertical="center" wrapText="1"/>
    </xf>
    <xf numFmtId="3" fontId="58" fillId="0" borderId="0" xfId="4" applyNumberFormat="1" applyFont="1"/>
    <xf numFmtId="0" fontId="58" fillId="0" borderId="0" xfId="4" applyFont="1"/>
    <xf numFmtId="3" fontId="41" fillId="0" borderId="12" xfId="4" applyNumberFormat="1" applyFont="1" applyFill="1" applyBorder="1" applyAlignment="1"/>
    <xf numFmtId="3" fontId="40" fillId="0" borderId="1" xfId="4" applyNumberFormat="1" applyFont="1" applyFill="1" applyBorder="1" applyAlignment="1"/>
    <xf numFmtId="3" fontId="40" fillId="0" borderId="15" xfId="4" applyNumberFormat="1" applyFont="1" applyFill="1" applyBorder="1" applyAlignment="1"/>
    <xf numFmtId="3" fontId="40" fillId="0" borderId="1" xfId="4" applyNumberFormat="1" applyFont="1" applyBorder="1" applyAlignment="1"/>
    <xf numFmtId="3" fontId="40" fillId="0" borderId="2" xfId="4" applyNumberFormat="1" applyFont="1" applyBorder="1" applyAlignment="1"/>
    <xf numFmtId="0" fontId="61" fillId="34" borderId="12" xfId="0" applyFont="1" applyFill="1" applyBorder="1" applyAlignment="1">
      <alignment horizontal="center" vertical="center" wrapText="1"/>
    </xf>
    <xf numFmtId="0" fontId="62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center" vertical="center"/>
    </xf>
    <xf numFmtId="3" fontId="64" fillId="0" borderId="13" xfId="0" applyNumberFormat="1" applyFont="1" applyFill="1" applyBorder="1" applyAlignment="1"/>
    <xf numFmtId="0" fontId="61" fillId="34" borderId="1" xfId="0" applyFont="1" applyFill="1" applyBorder="1" applyAlignment="1">
      <alignment horizontal="center" vertical="center" wrapText="1"/>
    </xf>
    <xf numFmtId="0" fontId="65" fillId="0" borderId="1" xfId="0" applyFont="1" applyFill="1" applyBorder="1" applyAlignment="1">
      <alignment horizontal="left" vertical="center" wrapText="1" indent="1"/>
    </xf>
    <xf numFmtId="3" fontId="6" fillId="0" borderId="1" xfId="0" applyNumberFormat="1" applyFont="1" applyFill="1" applyBorder="1" applyAlignment="1"/>
    <xf numFmtId="0" fontId="61" fillId="34" borderId="4" xfId="0" applyFont="1" applyFill="1" applyBorder="1" applyAlignment="1">
      <alignment horizontal="center" vertical="center" wrapText="1"/>
    </xf>
    <xf numFmtId="0" fontId="65" fillId="2" borderId="4" xfId="0" applyFont="1" applyFill="1" applyBorder="1" applyAlignment="1">
      <alignment horizontal="left" vertical="center" wrapText="1" indent="1"/>
    </xf>
    <xf numFmtId="0" fontId="6" fillId="2" borderId="14" xfId="0" applyFont="1" applyFill="1" applyBorder="1" applyAlignment="1">
      <alignment horizontal="center" vertical="center"/>
    </xf>
    <xf numFmtId="3" fontId="6" fillId="2" borderId="4" xfId="0" applyNumberFormat="1" applyFont="1" applyFill="1" applyBorder="1" applyAlignment="1"/>
    <xf numFmtId="0" fontId="6" fillId="2" borderId="4" xfId="0" applyFont="1" applyFill="1" applyBorder="1" applyAlignment="1">
      <alignment horizontal="center" vertical="center"/>
    </xf>
    <xf numFmtId="0" fontId="66" fillId="34" borderId="1" xfId="0" applyFont="1" applyFill="1" applyBorder="1" applyAlignment="1">
      <alignment horizontal="center" vertical="center" wrapText="1"/>
    </xf>
    <xf numFmtId="0" fontId="62" fillId="2" borderId="1" xfId="0" applyFont="1" applyFill="1" applyBorder="1" applyAlignment="1">
      <alignment horizontal="left" vertical="center" wrapText="1"/>
    </xf>
    <xf numFmtId="0" fontId="65" fillId="0" borderId="1" xfId="0" applyFont="1" applyFill="1" applyBorder="1" applyAlignment="1">
      <alignment horizontal="center" vertical="center"/>
    </xf>
    <xf numFmtId="3" fontId="64" fillId="0" borderId="1" xfId="0" applyNumberFormat="1" applyFont="1" applyFill="1" applyBorder="1" applyAlignment="1"/>
    <xf numFmtId="0" fontId="65" fillId="2" borderId="1" xfId="0" applyFont="1" applyFill="1" applyBorder="1" applyAlignment="1">
      <alignment horizontal="left" vertical="center" wrapText="1" indent="1"/>
    </xf>
    <xf numFmtId="0" fontId="6" fillId="0" borderId="1" xfId="0" applyFont="1" applyFill="1" applyBorder="1" applyAlignment="1">
      <alignment horizontal="center" vertical="center"/>
    </xf>
    <xf numFmtId="0" fontId="6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2" fillId="0" borderId="1" xfId="0" applyFont="1" applyFill="1" applyBorder="1" applyAlignment="1">
      <alignment horizontal="left" vertical="center" wrapText="1"/>
    </xf>
    <xf numFmtId="0" fontId="67" fillId="0" borderId="1" xfId="0" applyFont="1" applyFill="1" applyBorder="1" applyAlignment="1">
      <alignment horizontal="center" vertical="center"/>
    </xf>
    <xf numFmtId="0" fontId="66" fillId="34" borderId="4" xfId="0" applyFont="1" applyFill="1" applyBorder="1" applyAlignment="1">
      <alignment horizontal="center" vertical="center" wrapText="1"/>
    </xf>
    <xf numFmtId="0" fontId="66" fillId="34" borderId="2" xfId="0" applyFont="1" applyFill="1" applyBorder="1" applyAlignment="1">
      <alignment horizontal="center" vertical="center" wrapText="1"/>
    </xf>
    <xf numFmtId="0" fontId="62" fillId="0" borderId="2" xfId="0" applyFont="1" applyFill="1" applyBorder="1" applyAlignment="1">
      <alignment horizontal="left" vertical="center" wrapText="1"/>
    </xf>
    <xf numFmtId="0" fontId="65" fillId="0" borderId="2" xfId="0" applyFont="1" applyFill="1" applyBorder="1" applyAlignment="1">
      <alignment horizontal="center" vertical="center"/>
    </xf>
    <xf numFmtId="3" fontId="64" fillId="0" borderId="2" xfId="0" applyNumberFormat="1" applyFont="1" applyFill="1" applyBorder="1" applyAlignment="1"/>
    <xf numFmtId="166" fontId="25" fillId="0" borderId="0" xfId="1" applyNumberFormat="1" applyFont="1" applyBorder="1" applyAlignment="1">
      <alignment horizontal="right"/>
    </xf>
    <xf numFmtId="0" fontId="25" fillId="0" borderId="0" xfId="0" applyFont="1" applyBorder="1"/>
    <xf numFmtId="3" fontId="40" fillId="0" borderId="0" xfId="0" applyNumberFormat="1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49" fontId="61" fillId="34" borderId="13" xfId="0" applyNumberFormat="1" applyFont="1" applyFill="1" applyBorder="1" applyAlignment="1">
      <alignment horizontal="center" vertical="center" wrapText="1"/>
    </xf>
    <xf numFmtId="0" fontId="62" fillId="2" borderId="13" xfId="0" applyFont="1" applyFill="1" applyBorder="1" applyAlignment="1">
      <alignment horizontal="left" vertical="center" wrapText="1"/>
    </xf>
    <xf numFmtId="0" fontId="65" fillId="0" borderId="13" xfId="0" applyFont="1" applyFill="1" applyBorder="1" applyAlignment="1">
      <alignment horizontal="center" vertical="center"/>
    </xf>
    <xf numFmtId="3" fontId="62" fillId="0" borderId="13" xfId="0" applyNumberFormat="1" applyFont="1" applyFill="1" applyBorder="1" applyAlignment="1"/>
    <xf numFmtId="49" fontId="61" fillId="34" borderId="1" xfId="0" applyNumberFormat="1" applyFont="1" applyFill="1" applyBorder="1" applyAlignment="1">
      <alignment horizontal="center" vertical="center" wrapText="1"/>
    </xf>
    <xf numFmtId="3" fontId="65" fillId="0" borderId="1" xfId="0" applyNumberFormat="1" applyFont="1" applyFill="1" applyBorder="1" applyAlignment="1"/>
    <xf numFmtId="49" fontId="61" fillId="34" borderId="4" xfId="0" applyNumberFormat="1" applyFont="1" applyFill="1" applyBorder="1" applyAlignment="1">
      <alignment horizontal="center" vertical="center" wrapText="1"/>
    </xf>
    <xf numFmtId="49" fontId="66" fillId="34" borderId="1" xfId="0" applyNumberFormat="1" applyFont="1" applyFill="1" applyBorder="1" applyAlignment="1">
      <alignment horizontal="center" vertical="center" wrapText="1"/>
    </xf>
    <xf numFmtId="49" fontId="66" fillId="34" borderId="1" xfId="0" quotePrefix="1" applyNumberFormat="1" applyFont="1" applyFill="1" applyBorder="1" applyAlignment="1">
      <alignment horizontal="center" vertical="center" wrapText="1"/>
    </xf>
    <xf numFmtId="3" fontId="62" fillId="0" borderId="1" xfId="0" applyNumberFormat="1" applyFont="1" applyFill="1" applyBorder="1" applyAlignment="1"/>
    <xf numFmtId="0" fontId="62" fillId="0" borderId="1" xfId="0" applyFont="1" applyBorder="1" applyAlignment="1">
      <alignment horizontal="left" vertical="center" wrapText="1"/>
    </xf>
    <xf numFmtId="0" fontId="65" fillId="0" borderId="1" xfId="0" applyFont="1" applyBorder="1" applyAlignment="1">
      <alignment horizontal="left" vertical="center" wrapText="1" indent="1"/>
    </xf>
    <xf numFmtId="0" fontId="65" fillId="0" borderId="4" xfId="0" applyFont="1" applyBorder="1" applyAlignment="1">
      <alignment horizontal="left" vertical="center" wrapText="1" indent="1"/>
    </xf>
    <xf numFmtId="0" fontId="62" fillId="2" borderId="4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center" vertical="center"/>
    </xf>
    <xf numFmtId="3" fontId="64" fillId="0" borderId="4" xfId="0" applyNumberFormat="1" applyFont="1" applyFill="1" applyBorder="1" applyAlignment="1"/>
    <xf numFmtId="49" fontId="66" fillId="34" borderId="4" xfId="0" applyNumberFormat="1" applyFont="1" applyFill="1" applyBorder="1" applyAlignment="1">
      <alignment horizontal="center" vertical="center" wrapText="1"/>
    </xf>
    <xf numFmtId="0" fontId="62" fillId="0" borderId="15" xfId="0" applyFont="1" applyBorder="1" applyAlignment="1">
      <alignment horizontal="left" vertical="center" wrapText="1"/>
    </xf>
    <xf numFmtId="0" fontId="6" fillId="0" borderId="15" xfId="0" applyFont="1" applyFill="1" applyBorder="1" applyAlignment="1">
      <alignment horizontal="center" vertical="center"/>
    </xf>
    <xf numFmtId="3" fontId="64" fillId="0" borderId="15" xfId="0" applyNumberFormat="1" applyFont="1" applyFill="1" applyBorder="1" applyAlignment="1"/>
    <xf numFmtId="49" fontId="66" fillId="34" borderId="2" xfId="0" applyNumberFormat="1" applyFont="1" applyFill="1" applyBorder="1" applyAlignment="1">
      <alignment horizontal="center" vertical="center" wrapText="1"/>
    </xf>
    <xf numFmtId="0" fontId="62" fillId="0" borderId="2" xfId="0" applyFont="1" applyFill="1" applyBorder="1" applyAlignment="1">
      <alignment vertical="center" wrapText="1"/>
    </xf>
    <xf numFmtId="3" fontId="62" fillId="0" borderId="2" xfId="0" applyNumberFormat="1" applyFont="1" applyFill="1" applyBorder="1" applyAlignment="1"/>
    <xf numFmtId="0" fontId="62" fillId="0" borderId="13" xfId="0" applyFont="1" applyBorder="1" applyAlignment="1">
      <alignment horizontal="left" vertical="center" wrapText="1"/>
    </xf>
    <xf numFmtId="3" fontId="6" fillId="0" borderId="13" xfId="0" applyNumberFormat="1" applyFont="1" applyFill="1" applyBorder="1" applyAlignment="1"/>
    <xf numFmtId="0" fontId="61" fillId="34" borderId="1" xfId="0" quotePrefix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/>
    <xf numFmtId="0" fontId="63" fillId="2" borderId="1" xfId="0" applyFont="1" applyFill="1" applyBorder="1" applyAlignment="1">
      <alignment horizontal="left" vertical="center" wrapText="1" indent="2"/>
    </xf>
    <xf numFmtId="3" fontId="68" fillId="0" borderId="1" xfId="0" applyNumberFormat="1" applyFont="1" applyFill="1" applyBorder="1" applyAlignment="1"/>
    <xf numFmtId="0" fontId="63" fillId="0" borderId="1" xfId="0" applyFont="1" applyFill="1" applyBorder="1" applyAlignment="1">
      <alignment horizontal="left" vertical="center" wrapText="1" indent="2"/>
    </xf>
    <xf numFmtId="0" fontId="63" fillId="0" borderId="1" xfId="0" applyFont="1" applyBorder="1" applyAlignment="1">
      <alignment horizontal="left" vertical="center" wrapText="1" indent="2"/>
    </xf>
    <xf numFmtId="3" fontId="64" fillId="2" borderId="13" xfId="0" applyNumberFormat="1" applyFont="1" applyFill="1" applyBorder="1" applyAlignment="1"/>
    <xf numFmtId="3" fontId="64" fillId="2" borderId="1" xfId="0" applyNumberFormat="1" applyFont="1" applyFill="1" applyBorder="1" applyAlignment="1"/>
    <xf numFmtId="0" fontId="65" fillId="0" borderId="15" xfId="0" applyFont="1" applyBorder="1" applyAlignment="1">
      <alignment horizontal="left" vertical="center" wrapText="1" indent="1"/>
    </xf>
    <xf numFmtId="3" fontId="6" fillId="0" borderId="15" xfId="0" applyNumberFormat="1" applyFont="1" applyFill="1" applyBorder="1" applyAlignment="1"/>
    <xf numFmtId="0" fontId="62" fillId="0" borderId="0" xfId="0" applyFont="1" applyAlignment="1">
      <alignment horizontal="justify"/>
    </xf>
    <xf numFmtId="0" fontId="62" fillId="0" borderId="12" xfId="0" applyFont="1" applyFill="1" applyBorder="1" applyAlignment="1">
      <alignment horizontal="justify" vertical="center" wrapText="1"/>
    </xf>
    <xf numFmtId="0" fontId="6" fillId="0" borderId="12" xfId="0" applyFont="1" applyFill="1" applyBorder="1" applyAlignment="1">
      <alignment horizontal="center" vertical="center"/>
    </xf>
    <xf numFmtId="3" fontId="64" fillId="0" borderId="12" xfId="0" applyNumberFormat="1" applyFont="1" applyFill="1" applyBorder="1" applyAlignment="1"/>
    <xf numFmtId="3" fontId="6" fillId="0" borderId="4" xfId="0" applyNumberFormat="1" applyFont="1" applyFill="1" applyBorder="1" applyAlignment="1"/>
    <xf numFmtId="0" fontId="62" fillId="0" borderId="1" xfId="0" applyFont="1" applyFill="1" applyBorder="1" applyAlignment="1">
      <alignment horizontal="justify" vertical="center" wrapText="1"/>
    </xf>
    <xf numFmtId="0" fontId="65" fillId="2" borderId="1" xfId="0" applyFont="1" applyFill="1" applyBorder="1" applyAlignment="1">
      <alignment horizontal="left" vertical="top" wrapText="1" indent="1"/>
    </xf>
    <xf numFmtId="0" fontId="65" fillId="0" borderId="1" xfId="0" applyFont="1" applyFill="1" applyBorder="1" applyAlignment="1">
      <alignment horizontal="left" vertical="top" wrapText="1" indent="1"/>
    </xf>
    <xf numFmtId="0" fontId="62" fillId="0" borderId="1" xfId="0" applyFont="1" applyFill="1" applyBorder="1" applyAlignment="1">
      <alignment horizontal="left" vertical="top" wrapText="1"/>
    </xf>
    <xf numFmtId="0" fontId="62" fillId="2" borderId="1" xfId="0" applyFont="1" applyFill="1" applyBorder="1" applyAlignment="1">
      <alignment horizontal="justify" vertical="top" wrapText="1"/>
    </xf>
    <xf numFmtId="0" fontId="62" fillId="2" borderId="1" xfId="0" applyFont="1" applyFill="1" applyBorder="1" applyAlignment="1">
      <alignment horizontal="justify" vertical="center" wrapText="1"/>
    </xf>
    <xf numFmtId="0" fontId="62" fillId="0" borderId="4" xfId="0" applyFont="1" applyFill="1" applyBorder="1" applyAlignment="1">
      <alignment horizontal="justify" vertical="center" wrapText="1"/>
    </xf>
    <xf numFmtId="0" fontId="61" fillId="34" borderId="2" xfId="0" applyFont="1" applyFill="1" applyBorder="1" applyAlignment="1">
      <alignment horizontal="center" vertical="center" wrapText="1"/>
    </xf>
    <xf numFmtId="0" fontId="62" fillId="0" borderId="2" xfId="0" applyFont="1" applyFill="1" applyBorder="1" applyAlignment="1">
      <alignment horizontal="justify" vertical="center" wrapText="1"/>
    </xf>
    <xf numFmtId="0" fontId="6" fillId="0" borderId="2" xfId="0" applyFont="1" applyFill="1" applyBorder="1" applyAlignment="1">
      <alignment horizontal="center" vertical="center"/>
    </xf>
    <xf numFmtId="0" fontId="61" fillId="34" borderId="13" xfId="0" applyFont="1" applyFill="1" applyBorder="1" applyAlignment="1">
      <alignment horizontal="center" vertical="center" wrapText="1"/>
    </xf>
    <xf numFmtId="0" fontId="62" fillId="0" borderId="13" xfId="0" applyFont="1" applyFill="1" applyBorder="1" applyAlignment="1">
      <alignment horizontal="justify" vertical="center" wrapText="1"/>
    </xf>
    <xf numFmtId="0" fontId="6" fillId="0" borderId="14" xfId="0" applyFont="1" applyFill="1" applyBorder="1" applyAlignment="1">
      <alignment horizontal="center" vertical="center"/>
    </xf>
    <xf numFmtId="3" fontId="6" fillId="2" borderId="14" xfId="0" applyNumberFormat="1" applyFont="1" applyFill="1" applyBorder="1" applyAlignment="1"/>
    <xf numFmtId="0" fontId="62" fillId="0" borderId="1" xfId="0" applyFont="1" applyFill="1" applyBorder="1" applyAlignment="1">
      <alignment vertical="center" wrapText="1"/>
    </xf>
    <xf numFmtId="0" fontId="62" fillId="0" borderId="15" xfId="0" applyFont="1" applyFill="1" applyBorder="1" applyAlignment="1">
      <alignment vertical="center" wrapText="1"/>
    </xf>
    <xf numFmtId="0" fontId="65" fillId="0" borderId="15" xfId="0" applyFont="1" applyFill="1" applyBorder="1" applyAlignment="1">
      <alignment horizontal="center" vertical="center"/>
    </xf>
    <xf numFmtId="3" fontId="62" fillId="0" borderId="15" xfId="0" applyNumberFormat="1" applyFont="1" applyFill="1" applyBorder="1" applyAlignment="1"/>
    <xf numFmtId="0" fontId="66" fillId="34" borderId="14" xfId="0" applyFont="1" applyFill="1" applyBorder="1" applyAlignment="1">
      <alignment horizontal="center" vertical="center" wrapText="1"/>
    </xf>
    <xf numFmtId="0" fontId="65" fillId="2" borderId="15" xfId="0" applyFont="1" applyFill="1" applyBorder="1" applyAlignment="1">
      <alignment horizontal="center" vertical="center"/>
    </xf>
    <xf numFmtId="3" fontId="62" fillId="2" borderId="15" xfId="0" applyNumberFormat="1" applyFont="1" applyFill="1" applyBorder="1" applyAlignment="1"/>
    <xf numFmtId="0" fontId="62" fillId="2" borderId="1" xfId="0" applyFont="1" applyFill="1" applyBorder="1" applyAlignment="1">
      <alignment vertical="center" wrapText="1"/>
    </xf>
    <xf numFmtId="3" fontId="62" fillId="2" borderId="1" xfId="0" applyNumberFormat="1" applyFont="1" applyFill="1" applyBorder="1" applyAlignment="1"/>
    <xf numFmtId="3" fontId="65" fillId="2" borderId="1" xfId="0" applyNumberFormat="1" applyFont="1" applyFill="1" applyBorder="1" applyAlignment="1"/>
    <xf numFmtId="0" fontId="65" fillId="2" borderId="15" xfId="0" applyFont="1" applyFill="1" applyBorder="1" applyAlignment="1">
      <alignment horizontal="left" vertical="center" wrapText="1" indent="1"/>
    </xf>
    <xf numFmtId="3" fontId="65" fillId="2" borderId="15" xfId="0" applyNumberFormat="1" applyFont="1" applyFill="1" applyBorder="1" applyAlignment="1"/>
    <xf numFmtId="0" fontId="65" fillId="0" borderId="4" xfId="0" applyFont="1" applyFill="1" applyBorder="1" applyAlignment="1">
      <alignment horizontal="left" vertical="center" wrapText="1" indent="1"/>
    </xf>
    <xf numFmtId="0" fontId="65" fillId="0" borderId="4" xfId="0" applyFont="1" applyFill="1" applyBorder="1" applyAlignment="1">
      <alignment horizontal="center" vertical="center"/>
    </xf>
    <xf numFmtId="3" fontId="65" fillId="0" borderId="4" xfId="0" applyNumberFormat="1" applyFont="1" applyFill="1" applyBorder="1" applyAlignment="1"/>
    <xf numFmtId="0" fontId="66" fillId="34" borderId="15" xfId="0" applyFont="1" applyFill="1" applyBorder="1" applyAlignment="1">
      <alignment horizontal="center" vertical="center" wrapText="1"/>
    </xf>
    <xf numFmtId="0" fontId="65" fillId="0" borderId="15" xfId="0" applyFont="1" applyFill="1" applyBorder="1" applyAlignment="1">
      <alignment horizontal="left" vertical="center" wrapText="1" indent="1"/>
    </xf>
    <xf numFmtId="3" fontId="65" fillId="0" borderId="15" xfId="0" applyNumberFormat="1" applyFont="1" applyFill="1" applyBorder="1" applyAlignment="1"/>
    <xf numFmtId="0" fontId="22" fillId="3" borderId="21" xfId="4" applyFont="1" applyFill="1" applyBorder="1" applyAlignment="1">
      <alignment horizontal="center" vertical="center"/>
    </xf>
    <xf numFmtId="0" fontId="20" fillId="33" borderId="0" xfId="0" applyFont="1" applyFill="1" applyBorder="1" applyAlignment="1">
      <alignment horizontal="left"/>
    </xf>
    <xf numFmtId="0" fontId="57" fillId="0" borderId="0" xfId="0" applyFont="1" applyBorder="1" applyAlignment="1">
      <alignment horizontal="left" wrapText="1"/>
    </xf>
    <xf numFmtId="0" fontId="25" fillId="3" borderId="5" xfId="0" applyFont="1" applyFill="1" applyBorder="1" applyAlignment="1">
      <alignment horizontal="center" vertical="top"/>
    </xf>
    <xf numFmtId="0" fontId="25" fillId="3" borderId="6" xfId="0" applyFont="1" applyFill="1" applyBorder="1" applyAlignment="1">
      <alignment horizontal="center" vertical="top"/>
    </xf>
    <xf numFmtId="0" fontId="25" fillId="3" borderId="7" xfId="0" applyFont="1" applyFill="1" applyBorder="1" applyAlignment="1">
      <alignment horizontal="center" vertical="center"/>
    </xf>
    <xf numFmtId="0" fontId="25" fillId="3" borderId="10" xfId="0" applyFont="1" applyFill="1" applyBorder="1" applyAlignment="1">
      <alignment horizontal="center" vertical="center"/>
    </xf>
    <xf numFmtId="0" fontId="22" fillId="3" borderId="11" xfId="4" applyFont="1" applyFill="1" applyBorder="1" applyAlignment="1">
      <alignment horizontal="center" vertical="center" wrapText="1"/>
    </xf>
    <xf numFmtId="0" fontId="24" fillId="3" borderId="14" xfId="4" applyFont="1" applyFill="1" applyBorder="1" applyAlignment="1">
      <alignment horizontal="center" vertical="center" wrapText="1"/>
    </xf>
    <xf numFmtId="0" fontId="24" fillId="3" borderId="3" xfId="4" applyFont="1" applyFill="1" applyBorder="1" applyAlignment="1">
      <alignment horizontal="center" vertical="center" wrapText="1"/>
    </xf>
    <xf numFmtId="0" fontId="40" fillId="0" borderId="8" xfId="5" applyFont="1" applyBorder="1" applyAlignment="1">
      <alignment horizontal="center"/>
    </xf>
    <xf numFmtId="0" fontId="22" fillId="3" borderId="21" xfId="4" applyFont="1" applyFill="1" applyBorder="1" applyAlignment="1">
      <alignment horizontal="center"/>
    </xf>
    <xf numFmtId="0" fontId="22" fillId="3" borderId="22" xfId="4" applyFont="1" applyFill="1" applyBorder="1" applyAlignment="1">
      <alignment horizontal="center"/>
    </xf>
    <xf numFmtId="0" fontId="24" fillId="3" borderId="20" xfId="4" applyFont="1" applyFill="1" applyBorder="1" applyAlignment="1">
      <alignment horizontal="center"/>
    </xf>
    <xf numFmtId="0" fontId="22" fillId="3" borderId="11" xfId="0" applyFont="1" applyFill="1" applyBorder="1" applyAlignment="1">
      <alignment horizontal="center" vertical="center" wrapText="1"/>
    </xf>
    <xf numFmtId="0" fontId="24" fillId="3" borderId="3" xfId="0" applyFont="1" applyFill="1" applyBorder="1" applyAlignment="1">
      <alignment horizontal="center" vertical="center" wrapText="1"/>
    </xf>
    <xf numFmtId="0" fontId="22" fillId="3" borderId="22" xfId="0" applyFont="1" applyFill="1" applyBorder="1" applyAlignment="1">
      <alignment horizontal="center" vertical="center" wrapText="1"/>
    </xf>
    <xf numFmtId="0" fontId="24" fillId="3" borderId="22" xfId="0" applyFont="1" applyFill="1" applyBorder="1" applyAlignment="1">
      <alignment horizontal="center" vertical="center" wrapText="1"/>
    </xf>
    <xf numFmtId="0" fontId="22" fillId="3" borderId="21" xfId="0" applyFont="1" applyFill="1" applyBorder="1" applyAlignment="1">
      <alignment horizontal="center"/>
    </xf>
    <xf numFmtId="0" fontId="24" fillId="3" borderId="22" xfId="0" applyFont="1" applyFill="1" applyBorder="1" applyAlignment="1">
      <alignment horizontal="center"/>
    </xf>
    <xf numFmtId="0" fontId="25" fillId="3" borderId="5" xfId="0" applyFont="1" applyFill="1" applyBorder="1" applyAlignment="1">
      <alignment wrapText="1"/>
    </xf>
    <xf numFmtId="0" fontId="25" fillId="3" borderId="9" xfId="0" applyFont="1" applyFill="1" applyBorder="1" applyAlignment="1">
      <alignment wrapText="1"/>
    </xf>
    <xf numFmtId="0" fontId="22" fillId="3" borderId="5" xfId="0" applyFont="1" applyFill="1" applyBorder="1" applyAlignment="1">
      <alignment horizontal="center" wrapText="1"/>
    </xf>
    <xf numFmtId="0" fontId="22" fillId="3" borderId="9" xfId="0" applyFont="1" applyFill="1" applyBorder="1" applyAlignment="1">
      <alignment horizontal="center" wrapText="1"/>
    </xf>
    <xf numFmtId="0" fontId="22" fillId="3" borderId="21" xfId="6" applyFont="1" applyFill="1" applyBorder="1" applyAlignment="1">
      <alignment horizontal="center" vertical="center" wrapText="1"/>
    </xf>
    <xf numFmtId="0" fontId="24" fillId="3" borderId="20" xfId="6" applyFont="1" applyFill="1" applyBorder="1" applyAlignment="1">
      <alignment horizontal="center" vertical="center" wrapText="1"/>
    </xf>
    <xf numFmtId="0" fontId="22" fillId="3" borderId="5" xfId="6" applyFont="1" applyFill="1" applyBorder="1" applyAlignment="1">
      <alignment vertical="center" wrapText="1"/>
    </xf>
    <xf numFmtId="0" fontId="24" fillId="3" borderId="9" xfId="6" applyFont="1" applyFill="1" applyBorder="1" applyAlignment="1">
      <alignment vertical="center" wrapText="1"/>
    </xf>
    <xf numFmtId="0" fontId="22" fillId="3" borderId="2" xfId="6" applyFont="1" applyFill="1" applyBorder="1" applyAlignment="1">
      <alignment horizontal="center" vertical="center" wrapText="1"/>
    </xf>
    <xf numFmtId="0" fontId="24" fillId="3" borderId="2" xfId="6" applyFont="1" applyFill="1" applyBorder="1" applyAlignment="1">
      <alignment horizontal="center" vertical="center" wrapText="1"/>
    </xf>
    <xf numFmtId="0" fontId="22" fillId="3" borderId="5" xfId="6" applyFont="1" applyFill="1" applyBorder="1" applyAlignment="1">
      <alignment horizontal="left" vertical="center" wrapText="1"/>
    </xf>
    <xf numFmtId="0" fontId="24" fillId="3" borderId="9" xfId="6" applyFont="1" applyFill="1" applyBorder="1" applyAlignment="1">
      <alignment horizontal="left" vertical="center" wrapText="1"/>
    </xf>
    <xf numFmtId="0" fontId="24" fillId="3" borderId="20" xfId="4" applyFont="1" applyFill="1" applyBorder="1" applyAlignment="1">
      <alignment horizontal="center" vertical="center"/>
    </xf>
    <xf numFmtId="0" fontId="22" fillId="3" borderId="5" xfId="4" applyFont="1" applyFill="1" applyBorder="1" applyAlignment="1">
      <alignment horizontal="center" vertical="center" wrapText="1"/>
    </xf>
    <xf numFmtId="0" fontId="24" fillId="3" borderId="9" xfId="4" applyFont="1" applyFill="1" applyBorder="1" applyAlignment="1">
      <alignment horizontal="center" vertical="center" wrapText="1"/>
    </xf>
    <xf numFmtId="0" fontId="22" fillId="3" borderId="21" xfId="4" applyFont="1" applyFill="1" applyBorder="1" applyAlignment="1">
      <alignment horizontal="center" wrapText="1"/>
    </xf>
    <xf numFmtId="0" fontId="22" fillId="3" borderId="21" xfId="0" applyFont="1" applyFill="1" applyBorder="1" applyAlignment="1">
      <alignment horizontal="center" vertical="center" wrapText="1"/>
    </xf>
    <xf numFmtId="0" fontId="25" fillId="3" borderId="22" xfId="0" applyFont="1" applyFill="1" applyBorder="1" applyAlignment="1">
      <alignment horizontal="center" vertical="center" wrapText="1"/>
    </xf>
    <xf numFmtId="0" fontId="25" fillId="3" borderId="20" xfId="0" applyFont="1" applyFill="1" applyBorder="1" applyAlignment="1">
      <alignment horizontal="center" vertical="center" wrapText="1"/>
    </xf>
    <xf numFmtId="0" fontId="24" fillId="3" borderId="20" xfId="0" applyFont="1" applyFill="1" applyBorder="1" applyAlignment="1">
      <alignment horizontal="center" vertical="center" wrapText="1"/>
    </xf>
    <xf numFmtId="0" fontId="22" fillId="3" borderId="7" xfId="0" applyFont="1" applyFill="1" applyBorder="1" applyAlignment="1">
      <alignment horizontal="center" vertical="center" wrapText="1"/>
    </xf>
    <xf numFmtId="0" fontId="24" fillId="3" borderId="18" xfId="0" applyFont="1" applyFill="1" applyBorder="1" applyAlignment="1">
      <alignment horizontal="center" vertical="center" wrapText="1"/>
    </xf>
    <xf numFmtId="0" fontId="24" fillId="3" borderId="5" xfId="0" applyFont="1" applyFill="1" applyBorder="1" applyAlignment="1">
      <alignment horizontal="center" vertical="center" wrapText="1"/>
    </xf>
    <xf numFmtId="0" fontId="24" fillId="3" borderId="6" xfId="4" applyFont="1" applyFill="1" applyBorder="1" applyAlignment="1">
      <alignment horizontal="center" vertical="center" wrapText="1"/>
    </xf>
    <xf numFmtId="0" fontId="24" fillId="3" borderId="5" xfId="4" applyFont="1" applyFill="1" applyBorder="1" applyAlignment="1">
      <alignment horizontal="center" vertical="center" wrapText="1"/>
    </xf>
    <xf numFmtId="0" fontId="25" fillId="3" borderId="9" xfId="4" applyFont="1" applyFill="1" applyBorder="1" applyAlignment="1">
      <alignment horizontal="center" vertical="center" wrapText="1"/>
    </xf>
    <xf numFmtId="0" fontId="22" fillId="3" borderId="21" xfId="4" applyFont="1" applyFill="1" applyBorder="1" applyAlignment="1">
      <alignment horizontal="center" vertical="center" wrapText="1"/>
    </xf>
    <xf numFmtId="0" fontId="24" fillId="3" borderId="22" xfId="4" applyFont="1" applyFill="1" applyBorder="1" applyAlignment="1">
      <alignment horizontal="center" vertical="center" wrapText="1"/>
    </xf>
    <xf numFmtId="0" fontId="24" fillId="3" borderId="20" xfId="4" applyFont="1" applyFill="1" applyBorder="1" applyAlignment="1">
      <alignment horizontal="center" vertical="center" wrapText="1"/>
    </xf>
    <xf numFmtId="0" fontId="28" fillId="3" borderId="11" xfId="0" applyFont="1" applyFill="1" applyBorder="1" applyAlignment="1">
      <alignment vertical="center"/>
    </xf>
    <xf numFmtId="0" fontId="25" fillId="3" borderId="14" xfId="0" applyFont="1" applyFill="1" applyBorder="1" applyAlignment="1"/>
    <xf numFmtId="0" fontId="22" fillId="3" borderId="21" xfId="7" applyFont="1" applyFill="1" applyBorder="1" applyAlignment="1">
      <alignment horizontal="center" vertical="top"/>
    </xf>
    <xf numFmtId="0" fontId="25" fillId="3" borderId="20" xfId="0" applyFont="1" applyFill="1" applyBorder="1" applyAlignment="1">
      <alignment horizontal="center" vertical="top"/>
    </xf>
    <xf numFmtId="0" fontId="23" fillId="0" borderId="0" xfId="4" applyFont="1" applyAlignment="1">
      <alignment horizontal="left" wrapText="1"/>
    </xf>
    <xf numFmtId="0" fontId="25" fillId="33" borderId="0" xfId="0" applyFont="1" applyFill="1" applyBorder="1" applyAlignment="1">
      <alignment horizontal="left"/>
    </xf>
    <xf numFmtId="0" fontId="35" fillId="0" borderId="0" xfId="4" applyFont="1" applyAlignment="1">
      <alignment horizontal="left" wrapText="1"/>
    </xf>
  </cellXfs>
  <cellStyles count="54">
    <cellStyle name="20% - Accent1" xfId="23" builtinId="30" hidden="1"/>
    <cellStyle name="20% - Accent2" xfId="27" builtinId="34" hidden="1"/>
    <cellStyle name="20% - Accent3" xfId="31" builtinId="38" hidden="1"/>
    <cellStyle name="20% - Accent4" xfId="35" builtinId="42" hidden="1"/>
    <cellStyle name="20% - Accent5" xfId="39" builtinId="46" hidden="1"/>
    <cellStyle name="20% - Accent6" xfId="43" builtinId="50" hidden="1"/>
    <cellStyle name="40% - Accent1" xfId="24" builtinId="31" hidden="1"/>
    <cellStyle name="40% - Accent2" xfId="28" builtinId="35" hidden="1"/>
    <cellStyle name="40% - Accent3" xfId="32" builtinId="39" hidden="1"/>
    <cellStyle name="40% - Accent4" xfId="36" builtinId="43" hidden="1"/>
    <cellStyle name="40% - Accent5" xfId="40" builtinId="47" hidden="1"/>
    <cellStyle name="40% - Accent6" xfId="44" builtinId="51" hidden="1"/>
    <cellStyle name="60% - Accent1" xfId="25" builtinId="32" hidden="1"/>
    <cellStyle name="60% - Accent2" xfId="29" builtinId="36" hidden="1"/>
    <cellStyle name="60% - Accent3" xfId="33" builtinId="40" hidden="1"/>
    <cellStyle name="60% - Accent4" xfId="37" builtinId="44" hidden="1"/>
    <cellStyle name="60% - Accent5" xfId="41" builtinId="48" hidden="1"/>
    <cellStyle name="60% - Accent6" xfId="45" builtinId="52" hidden="1"/>
    <cellStyle name="Accent1" xfId="22" builtinId="29" hidden="1"/>
    <cellStyle name="Accent2" xfId="26" builtinId="33" hidden="1"/>
    <cellStyle name="Accent3" xfId="30" builtinId="37" hidden="1"/>
    <cellStyle name="Accent4" xfId="34" builtinId="41" hidden="1"/>
    <cellStyle name="Accent5" xfId="38" builtinId="45" hidden="1"/>
    <cellStyle name="Accent6" xfId="42" builtinId="49" hidden="1"/>
    <cellStyle name="Bad" xfId="18" builtinId="27" hidden="1"/>
    <cellStyle name="Comma" xfId="1" builtinId="3"/>
    <cellStyle name="Explanatory Text" xfId="21" builtinId="53" hidden="1"/>
    <cellStyle name="Good" xfId="17" builtinId="26" hidden="1"/>
    <cellStyle name="Heading 1" xfId="13" builtinId="16" hidden="1"/>
    <cellStyle name="Heading 2" xfId="14" builtinId="17" hidden="1"/>
    <cellStyle name="Heading 3" xfId="15" builtinId="18" hidden="1"/>
    <cellStyle name="Heading 4" xfId="16" builtinId="19" hidden="1"/>
    <cellStyle name="Input" xfId="19" builtinId="20" hidden="1"/>
    <cellStyle name="Millares 2 2" xfId="2"/>
    <cellStyle name="Millares 3 2" xfId="3"/>
    <cellStyle name="Normal" xfId="0" builtinId="0" customBuiltin="1"/>
    <cellStyle name="Normal 2" xfId="46"/>
    <cellStyle name="Normal 2 2" xfId="53"/>
    <cellStyle name="Normal 2 2 2" xfId="4"/>
    <cellStyle name="Normal 2 2 2 2" xfId="48"/>
    <cellStyle name="Normal 2 2 2 3" xfId="50"/>
    <cellStyle name="Normal 2_~0149226 2" xfId="5"/>
    <cellStyle name="Normal 2_CEBS 2009 38 Annex 1 (CP06rev2 FINREP templates)" xfId="6"/>
    <cellStyle name="Normal 3" xfId="49"/>
    <cellStyle name="Normal 5 2" xfId="7"/>
    <cellStyle name="Normal 5 2 2" xfId="51"/>
    <cellStyle name="Normal 6" xfId="8"/>
    <cellStyle name="Normal 6 2" xfId="52"/>
    <cellStyle name="Normal 8" xfId="9"/>
    <cellStyle name="Normal 9" xfId="47"/>
    <cellStyle name="Output" xfId="20" builtinId="21" hidden="1"/>
    <cellStyle name="Standard 4" xfId="10"/>
    <cellStyle name="Title" xfId="12" builtinId="15" hidden="1"/>
    <cellStyle name="Titolo" xfId="11"/>
  </cellStyles>
  <dxfs count="0"/>
  <tableStyles count="0" defaultTableStyle="TableStyleMedium9" defaultPivotStyle="PivotStyleLight16"/>
  <colors>
    <mruColors>
      <color rgb="FF66FFCC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1113970</xdr:colOff>
      <xdr:row>22</xdr:row>
      <xdr:rowOff>25401</xdr:rowOff>
    </xdr:from>
    <xdr:to>
      <xdr:col>11</xdr:col>
      <xdr:colOff>125185</xdr:colOff>
      <xdr:row>23</xdr:row>
      <xdr:rowOff>298451</xdr:rowOff>
    </xdr:to>
    <xdr:sp macro="" textlink="">
      <xdr:nvSpPr>
        <xdr:cNvPr id="2" name="Right Brace 1"/>
        <xdr:cNvSpPr/>
      </xdr:nvSpPr>
      <xdr:spPr>
        <a:xfrm>
          <a:off x="13074649" y="5713187"/>
          <a:ext cx="127000" cy="599621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bg-BG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2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rgb="FF002060"/>
    <pageSetUpPr fitToPage="1"/>
  </sheetPr>
  <dimension ref="A1:I57"/>
  <sheetViews>
    <sheetView showGridLines="0" topLeftCell="A19" zoomScale="80" zoomScaleNormal="80" zoomScaleSheetLayoutView="80" workbookViewId="0">
      <selection activeCell="N38" sqref="N38"/>
    </sheetView>
  </sheetViews>
  <sheetFormatPr defaultRowHeight="12.75"/>
  <cols>
    <col min="1" max="1" width="0.28515625" style="20" customWidth="1"/>
    <col min="2" max="2" width="14.85546875" style="47" customWidth="1"/>
    <col min="3" max="3" width="50.7109375" style="5" customWidth="1"/>
    <col min="4" max="4" width="0.140625" style="6" customWidth="1"/>
    <col min="5" max="5" width="18.7109375" style="7" customWidth="1"/>
    <col min="6" max="6" width="2.85546875" style="5" customWidth="1"/>
    <col min="7" max="7" width="3.42578125" style="5" customWidth="1"/>
    <col min="8" max="8" width="1.5703125" style="5" customWidth="1"/>
    <col min="9" max="16384" width="9.140625" style="5"/>
  </cols>
  <sheetData>
    <row r="1" spans="1:7" s="9" customFormat="1">
      <c r="A1" s="8" t="s">
        <v>758</v>
      </c>
      <c r="D1" s="10"/>
    </row>
    <row r="2" spans="1:7" s="9" customFormat="1" ht="13.5">
      <c r="A2" s="11"/>
      <c r="B2" s="12" t="s">
        <v>767</v>
      </c>
      <c r="C2" s="960" t="s">
        <v>785</v>
      </c>
      <c r="D2" s="960"/>
      <c r="E2" s="960"/>
    </row>
    <row r="3" spans="1:7" s="9" customFormat="1" ht="13.5">
      <c r="A3" s="13"/>
      <c r="B3" s="14">
        <v>42094</v>
      </c>
      <c r="C3" s="15" t="s">
        <v>607</v>
      </c>
      <c r="D3" s="16"/>
      <c r="E3" s="16"/>
    </row>
    <row r="4" spans="1:7" s="9" customFormat="1" ht="13.5">
      <c r="A4" s="13"/>
      <c r="B4" s="17" t="s">
        <v>784</v>
      </c>
      <c r="C4" s="15" t="s">
        <v>608</v>
      </c>
      <c r="D4" s="16"/>
      <c r="E4" s="16"/>
    </row>
    <row r="5" spans="1:7" s="9" customFormat="1">
      <c r="A5" s="18"/>
      <c r="D5" s="10"/>
      <c r="E5" s="19" t="s">
        <v>629</v>
      </c>
    </row>
    <row r="6" spans="1:7">
      <c r="B6" s="4" t="s">
        <v>557</v>
      </c>
    </row>
    <row r="7" spans="1:7" s="23" customFormat="1">
      <c r="A7" s="21">
        <v>6</v>
      </c>
      <c r="B7" s="22"/>
      <c r="D7" s="24"/>
      <c r="E7" s="22" t="s">
        <v>630</v>
      </c>
    </row>
    <row r="8" spans="1:7">
      <c r="B8" s="25" t="s">
        <v>349</v>
      </c>
    </row>
    <row r="12" spans="1:7" ht="38.25" customHeight="1">
      <c r="B12" s="26"/>
      <c r="C12" s="27"/>
      <c r="D12" s="29" t="s">
        <v>351</v>
      </c>
      <c r="E12" s="30" t="s">
        <v>352</v>
      </c>
    </row>
    <row r="13" spans="1:7" ht="17.25" customHeight="1">
      <c r="B13" s="31"/>
      <c r="C13" s="32"/>
      <c r="D13" s="33"/>
      <c r="E13" s="34" t="s">
        <v>525</v>
      </c>
    </row>
    <row r="14" spans="1:7" ht="21" customHeight="1">
      <c r="A14" s="20" t="s">
        <v>638</v>
      </c>
      <c r="B14" s="856" t="s">
        <v>525</v>
      </c>
      <c r="C14" s="857" t="s">
        <v>353</v>
      </c>
      <c r="D14" s="858"/>
      <c r="E14" s="859">
        <v>633109</v>
      </c>
      <c r="G14" s="816"/>
    </row>
    <row r="15" spans="1:7" ht="21" customHeight="1">
      <c r="A15" s="20" t="s">
        <v>639</v>
      </c>
      <c r="B15" s="860" t="s">
        <v>526</v>
      </c>
      <c r="C15" s="861" t="s">
        <v>355</v>
      </c>
      <c r="D15" s="858"/>
      <c r="E15" s="862">
        <v>142</v>
      </c>
    </row>
    <row r="16" spans="1:7" ht="21" customHeight="1">
      <c r="A16" s="20" t="s">
        <v>640</v>
      </c>
      <c r="B16" s="863" t="s">
        <v>527</v>
      </c>
      <c r="C16" s="864" t="s">
        <v>357</v>
      </c>
      <c r="D16" s="865">
        <v>4</v>
      </c>
      <c r="E16" s="866">
        <v>632967</v>
      </c>
    </row>
    <row r="17" spans="1:7" ht="21" customHeight="1">
      <c r="A17" s="20" t="s">
        <v>641</v>
      </c>
      <c r="B17" s="863" t="s">
        <v>528</v>
      </c>
      <c r="C17" s="864" t="s">
        <v>559</v>
      </c>
      <c r="D17" s="867">
        <v>4</v>
      </c>
      <c r="E17" s="866">
        <v>0</v>
      </c>
    </row>
    <row r="18" spans="1:7" ht="29.25" customHeight="1">
      <c r="A18" s="20" t="s">
        <v>642</v>
      </c>
      <c r="B18" s="868" t="s">
        <v>529</v>
      </c>
      <c r="C18" s="869" t="s">
        <v>360</v>
      </c>
      <c r="D18" s="870"/>
      <c r="E18" s="871">
        <v>1248</v>
      </c>
      <c r="G18" s="816"/>
    </row>
    <row r="19" spans="1:7" ht="21" customHeight="1">
      <c r="A19" s="20" t="s">
        <v>643</v>
      </c>
      <c r="B19" s="860" t="s">
        <v>530</v>
      </c>
      <c r="C19" s="872" t="s">
        <v>361</v>
      </c>
      <c r="D19" s="873">
        <v>10</v>
      </c>
      <c r="E19" s="862">
        <v>1248</v>
      </c>
    </row>
    <row r="20" spans="1:7" ht="21" customHeight="1">
      <c r="A20" s="20" t="s">
        <v>644</v>
      </c>
      <c r="B20" s="868" t="s">
        <v>531</v>
      </c>
      <c r="C20" s="872" t="s">
        <v>560</v>
      </c>
      <c r="D20" s="873">
        <v>4</v>
      </c>
      <c r="E20" s="862">
        <v>0</v>
      </c>
    </row>
    <row r="21" spans="1:7" ht="21" customHeight="1">
      <c r="A21" s="20" t="s">
        <v>645</v>
      </c>
      <c r="B21" s="868" t="s">
        <v>532</v>
      </c>
      <c r="C21" s="872" t="s">
        <v>364</v>
      </c>
      <c r="D21" s="873">
        <v>4</v>
      </c>
      <c r="E21" s="862">
        <v>0</v>
      </c>
    </row>
    <row r="22" spans="1:7" ht="21" customHeight="1">
      <c r="A22" s="20" t="s">
        <v>646</v>
      </c>
      <c r="B22" s="868" t="s">
        <v>533</v>
      </c>
      <c r="C22" s="872" t="s">
        <v>366</v>
      </c>
      <c r="D22" s="873">
        <v>4</v>
      </c>
      <c r="E22" s="862">
        <v>0</v>
      </c>
    </row>
    <row r="23" spans="1:7" ht="26.25" customHeight="1">
      <c r="A23" s="20" t="s">
        <v>647</v>
      </c>
      <c r="B23" s="868" t="s">
        <v>535</v>
      </c>
      <c r="C23" s="869" t="s">
        <v>368</v>
      </c>
      <c r="D23" s="874">
        <v>4</v>
      </c>
      <c r="E23" s="871">
        <v>0</v>
      </c>
    </row>
    <row r="24" spans="1:7" ht="21" customHeight="1">
      <c r="A24" s="20" t="s">
        <v>648</v>
      </c>
      <c r="B24" s="860" t="s">
        <v>536</v>
      </c>
      <c r="C24" s="872" t="s">
        <v>561</v>
      </c>
      <c r="D24" s="875">
        <v>4</v>
      </c>
      <c r="E24" s="862">
        <v>0</v>
      </c>
    </row>
    <row r="25" spans="1:7" ht="21" customHeight="1">
      <c r="A25" s="20" t="s">
        <v>649</v>
      </c>
      <c r="B25" s="863" t="s">
        <v>537</v>
      </c>
      <c r="C25" s="872" t="s">
        <v>364</v>
      </c>
      <c r="D25" s="874">
        <v>4</v>
      </c>
      <c r="E25" s="862">
        <v>0</v>
      </c>
    </row>
    <row r="26" spans="1:7" ht="21" customHeight="1">
      <c r="A26" s="20" t="s">
        <v>650</v>
      </c>
      <c r="B26" s="863" t="s">
        <v>538</v>
      </c>
      <c r="C26" s="872" t="s">
        <v>366</v>
      </c>
      <c r="D26" s="875">
        <v>4</v>
      </c>
      <c r="E26" s="862">
        <v>0</v>
      </c>
    </row>
    <row r="27" spans="1:7" ht="21" customHeight="1">
      <c r="A27" s="20" t="s">
        <v>651</v>
      </c>
      <c r="B27" s="868" t="s">
        <v>539</v>
      </c>
      <c r="C27" s="869" t="s">
        <v>370</v>
      </c>
      <c r="D27" s="874">
        <v>4</v>
      </c>
      <c r="E27" s="871">
        <v>193320</v>
      </c>
      <c r="G27" s="816"/>
    </row>
    <row r="28" spans="1:7" ht="21" customHeight="1">
      <c r="A28" s="20" t="s">
        <v>652</v>
      </c>
      <c r="B28" s="860" t="s">
        <v>540</v>
      </c>
      <c r="C28" s="872" t="s">
        <v>560</v>
      </c>
      <c r="D28" s="875">
        <v>4</v>
      </c>
      <c r="E28" s="862">
        <v>1973</v>
      </c>
      <c r="G28" s="816"/>
    </row>
    <row r="29" spans="1:7" ht="21" customHeight="1">
      <c r="A29" s="20" t="s">
        <v>653</v>
      </c>
      <c r="B29" s="868" t="s">
        <v>541</v>
      </c>
      <c r="C29" s="872" t="s">
        <v>364</v>
      </c>
      <c r="D29" s="874">
        <v>4</v>
      </c>
      <c r="E29" s="862">
        <v>191347</v>
      </c>
      <c r="G29" s="816"/>
    </row>
    <row r="30" spans="1:7" ht="21" customHeight="1">
      <c r="A30" s="20" t="s">
        <v>654</v>
      </c>
      <c r="B30" s="868" t="s">
        <v>542</v>
      </c>
      <c r="C30" s="872" t="s">
        <v>366</v>
      </c>
      <c r="D30" s="875">
        <v>4</v>
      </c>
      <c r="E30" s="862">
        <v>0</v>
      </c>
    </row>
    <row r="31" spans="1:7">
      <c r="A31" s="20" t="s">
        <v>655</v>
      </c>
      <c r="B31" s="868" t="s">
        <v>543</v>
      </c>
      <c r="C31" s="869" t="s">
        <v>372</v>
      </c>
      <c r="D31" s="874">
        <v>4</v>
      </c>
      <c r="E31" s="871">
        <v>1034524</v>
      </c>
      <c r="G31" s="816"/>
    </row>
    <row r="32" spans="1:7" ht="21" customHeight="1">
      <c r="A32" s="20" t="s">
        <v>656</v>
      </c>
      <c r="B32" s="868" t="s">
        <v>609</v>
      </c>
      <c r="C32" s="872" t="s">
        <v>364</v>
      </c>
      <c r="D32" s="875">
        <v>4</v>
      </c>
      <c r="E32" s="862">
        <v>0</v>
      </c>
    </row>
    <row r="33" spans="1:7" ht="21" customHeight="1">
      <c r="A33" s="20" t="s">
        <v>657</v>
      </c>
      <c r="B33" s="860" t="s">
        <v>610</v>
      </c>
      <c r="C33" s="872" t="s">
        <v>366</v>
      </c>
      <c r="D33" s="874">
        <v>4</v>
      </c>
      <c r="E33" s="862">
        <v>1034524</v>
      </c>
    </row>
    <row r="34" spans="1:7" ht="21" customHeight="1">
      <c r="A34" s="20" t="s">
        <v>658</v>
      </c>
      <c r="B34" s="863" t="s">
        <v>611</v>
      </c>
      <c r="C34" s="869" t="s">
        <v>373</v>
      </c>
      <c r="D34" s="875">
        <v>4</v>
      </c>
      <c r="E34" s="871">
        <v>1980</v>
      </c>
      <c r="G34" s="816"/>
    </row>
    <row r="35" spans="1:7" ht="21" customHeight="1">
      <c r="A35" s="20" t="s">
        <v>659</v>
      </c>
      <c r="B35" s="863" t="s">
        <v>612</v>
      </c>
      <c r="C35" s="872" t="s">
        <v>364</v>
      </c>
      <c r="D35" s="874">
        <v>4</v>
      </c>
      <c r="E35" s="862">
        <v>1980</v>
      </c>
    </row>
    <row r="36" spans="1:7" ht="21" customHeight="1">
      <c r="A36" s="20" t="s">
        <v>660</v>
      </c>
      <c r="B36" s="868" t="s">
        <v>613</v>
      </c>
      <c r="C36" s="872" t="s">
        <v>366</v>
      </c>
      <c r="D36" s="875">
        <v>4</v>
      </c>
      <c r="E36" s="862">
        <v>0</v>
      </c>
    </row>
    <row r="37" spans="1:7">
      <c r="A37" s="20" t="s">
        <v>661</v>
      </c>
      <c r="B37" s="868">
        <v>240</v>
      </c>
      <c r="C37" s="876" t="s">
        <v>347</v>
      </c>
      <c r="D37" s="873">
        <v>11</v>
      </c>
      <c r="E37" s="871">
        <v>0</v>
      </c>
    </row>
    <row r="38" spans="1:7" ht="21">
      <c r="A38" s="20" t="s">
        <v>662</v>
      </c>
      <c r="B38" s="868">
        <v>250</v>
      </c>
      <c r="C38" s="869" t="s">
        <v>565</v>
      </c>
      <c r="D38" s="870"/>
      <c r="E38" s="871">
        <v>0</v>
      </c>
    </row>
    <row r="39" spans="1:7" ht="21">
      <c r="A39" s="20" t="s">
        <v>663</v>
      </c>
      <c r="B39" s="868">
        <v>260</v>
      </c>
      <c r="C39" s="869" t="s">
        <v>567</v>
      </c>
      <c r="D39" s="870" t="s">
        <v>343</v>
      </c>
      <c r="E39" s="871">
        <v>0</v>
      </c>
      <c r="G39" s="816"/>
    </row>
    <row r="40" spans="1:7" ht="21" customHeight="1">
      <c r="A40" s="20" t="s">
        <v>664</v>
      </c>
      <c r="B40" s="868">
        <v>270</v>
      </c>
      <c r="C40" s="876" t="s">
        <v>376</v>
      </c>
      <c r="D40" s="870"/>
      <c r="E40" s="862">
        <v>20978</v>
      </c>
      <c r="G40" s="816"/>
    </row>
    <row r="41" spans="1:7">
      <c r="A41" s="20" t="s">
        <v>665</v>
      </c>
      <c r="B41" s="868">
        <v>280</v>
      </c>
      <c r="C41" s="861" t="s">
        <v>377</v>
      </c>
      <c r="D41" s="870" t="s">
        <v>344</v>
      </c>
      <c r="E41" s="862">
        <v>20978</v>
      </c>
    </row>
    <row r="42" spans="1:7">
      <c r="A42" s="20" t="s">
        <v>666</v>
      </c>
      <c r="B42" s="868">
        <v>290</v>
      </c>
      <c r="C42" s="861" t="s">
        <v>378</v>
      </c>
      <c r="D42" s="870" t="s">
        <v>344</v>
      </c>
      <c r="E42" s="862">
        <v>0</v>
      </c>
    </row>
    <row r="43" spans="1:7">
      <c r="A43" s="20" t="s">
        <v>667</v>
      </c>
      <c r="B43" s="868">
        <v>300</v>
      </c>
      <c r="C43" s="876" t="s">
        <v>379</v>
      </c>
      <c r="D43" s="870"/>
      <c r="E43" s="871">
        <v>262</v>
      </c>
      <c r="G43" s="816"/>
    </row>
    <row r="44" spans="1:7">
      <c r="A44" s="20" t="s">
        <v>668</v>
      </c>
      <c r="B44" s="868">
        <v>310</v>
      </c>
      <c r="C44" s="861" t="s">
        <v>380</v>
      </c>
      <c r="D44" s="877"/>
      <c r="E44" s="862">
        <v>0</v>
      </c>
    </row>
    <row r="45" spans="1:7" ht="21" customHeight="1">
      <c r="A45" s="20" t="s">
        <v>786</v>
      </c>
      <c r="B45" s="868">
        <v>320</v>
      </c>
      <c r="C45" s="861" t="s">
        <v>381</v>
      </c>
      <c r="D45" s="870" t="s">
        <v>344</v>
      </c>
      <c r="E45" s="862">
        <v>262</v>
      </c>
    </row>
    <row r="46" spans="1:7" ht="21" customHeight="1">
      <c r="A46" s="20" t="s">
        <v>669</v>
      </c>
      <c r="B46" s="868">
        <v>330</v>
      </c>
      <c r="C46" s="876" t="s">
        <v>383</v>
      </c>
      <c r="D46" s="870"/>
      <c r="E46" s="871">
        <v>2004</v>
      </c>
      <c r="G46" s="816"/>
    </row>
    <row r="47" spans="1:7">
      <c r="A47" s="20" t="s">
        <v>670</v>
      </c>
      <c r="B47" s="868">
        <v>340</v>
      </c>
      <c r="C47" s="861" t="s">
        <v>385</v>
      </c>
      <c r="D47" s="870"/>
      <c r="E47" s="862">
        <v>821</v>
      </c>
    </row>
    <row r="48" spans="1:7">
      <c r="A48" s="20" t="s">
        <v>671</v>
      </c>
      <c r="B48" s="868">
        <v>350</v>
      </c>
      <c r="C48" s="861" t="s">
        <v>387</v>
      </c>
      <c r="D48" s="870"/>
      <c r="E48" s="862">
        <v>1183</v>
      </c>
    </row>
    <row r="49" spans="1:9" ht="21" customHeight="1">
      <c r="A49" s="20" t="s">
        <v>672</v>
      </c>
      <c r="B49" s="868">
        <v>360</v>
      </c>
      <c r="C49" s="876" t="s">
        <v>388</v>
      </c>
      <c r="D49" s="870"/>
      <c r="E49" s="871">
        <v>11387</v>
      </c>
      <c r="G49" s="816"/>
    </row>
    <row r="50" spans="1:9" ht="31.5">
      <c r="A50" s="20" t="s">
        <v>673</v>
      </c>
      <c r="B50" s="878">
        <v>370</v>
      </c>
      <c r="C50" s="869" t="s">
        <v>390</v>
      </c>
      <c r="D50" s="870"/>
      <c r="E50" s="871">
        <v>7360</v>
      </c>
    </row>
    <row r="51" spans="1:9" ht="21" customHeight="1">
      <c r="A51" s="20" t="s">
        <v>674</v>
      </c>
      <c r="B51" s="879">
        <v>380</v>
      </c>
      <c r="C51" s="880" t="s">
        <v>392</v>
      </c>
      <c r="D51" s="881"/>
      <c r="E51" s="882">
        <v>1906172</v>
      </c>
      <c r="G51" s="816"/>
      <c r="I51" s="961"/>
    </row>
    <row r="52" spans="1:9">
      <c r="D52" s="84"/>
      <c r="E52" s="883"/>
      <c r="F52" s="884"/>
      <c r="G52" s="884"/>
      <c r="I52" s="961"/>
    </row>
    <row r="53" spans="1:9">
      <c r="D53" s="84"/>
      <c r="E53" s="885"/>
      <c r="F53" s="884"/>
      <c r="G53" s="884"/>
    </row>
    <row r="54" spans="1:9">
      <c r="D54" s="84"/>
      <c r="E54" s="886"/>
      <c r="F54" s="884"/>
      <c r="G54" s="884"/>
    </row>
    <row r="55" spans="1:9">
      <c r="D55" s="84"/>
      <c r="E55" s="886"/>
      <c r="F55" s="884"/>
      <c r="G55" s="884"/>
    </row>
    <row r="56" spans="1:9">
      <c r="D56" s="84"/>
      <c r="E56" s="886"/>
      <c r="F56" s="884"/>
      <c r="G56" s="884"/>
    </row>
    <row r="57" spans="1:9">
      <c r="D57" s="84"/>
      <c r="E57" s="886"/>
      <c r="F57" s="884"/>
      <c r="G57" s="884"/>
    </row>
  </sheetData>
  <mergeCells count="2">
    <mergeCell ref="C2:E2"/>
    <mergeCell ref="I51:I52"/>
  </mergeCells>
  <phoneticPr fontId="0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69" orientation="portrait" cellComments="asDisplayed" r:id="rId1"/>
  <headerFooter alignWithMargins="0">
    <oddHeader>&amp;CBG
ПРИЛОЖЕНИЕ III</oddHeader>
    <oddFooter>&amp;CСтр.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>
    <tabColor rgb="FFFF7C80"/>
    <pageSetUpPr fitToPage="1"/>
  </sheetPr>
  <dimension ref="A1:O29"/>
  <sheetViews>
    <sheetView showGridLines="0" topLeftCell="C16" zoomScale="80" zoomScaleNormal="80" zoomScaleSheetLayoutView="70" zoomScalePageLayoutView="90" workbookViewId="0">
      <selection activeCell="J25" sqref="J25"/>
    </sheetView>
  </sheetViews>
  <sheetFormatPr defaultColWidth="45.28515625" defaultRowHeight="12.75"/>
  <cols>
    <col min="1" max="1" width="3.7109375" style="209" customWidth="1"/>
    <col min="2" max="2" width="16" style="213" customWidth="1"/>
    <col min="3" max="3" width="4.42578125" style="210" customWidth="1"/>
    <col min="4" max="4" width="40.7109375" style="211" customWidth="1"/>
    <col min="5" max="5" width="30.7109375" style="212" customWidth="1"/>
    <col min="6" max="11" width="16.7109375" style="213" customWidth="1"/>
    <col min="12" max="12" width="45.28515625" style="213"/>
    <col min="13" max="13" width="13.42578125" style="213" customWidth="1"/>
    <col min="14" max="14" width="12.5703125" style="213" customWidth="1"/>
    <col min="15" max="15" width="21.85546875" style="213" customWidth="1"/>
    <col min="16" max="16384" width="45.28515625" style="213"/>
  </cols>
  <sheetData>
    <row r="1" spans="1:12" s="9" customFormat="1">
      <c r="A1" s="194" t="s">
        <v>749</v>
      </c>
      <c r="D1" s="59"/>
      <c r="E1" s="59"/>
    </row>
    <row r="2" spans="1:12" s="9" customFormat="1" ht="13.5">
      <c r="A2" s="64"/>
      <c r="B2" s="12" t="e">
        <f>T(#REF!)</f>
        <v>#REF!</v>
      </c>
      <c r="C2" s="960" t="e">
        <f>T(#REF!)</f>
        <v>#REF!</v>
      </c>
      <c r="D2" s="960"/>
      <c r="E2" s="960"/>
      <c r="F2" s="960"/>
    </row>
    <row r="3" spans="1:12" s="9" customFormat="1" ht="13.5">
      <c r="A3" s="8"/>
      <c r="B3" s="14" t="e">
        <f>#REF!</f>
        <v>#REF!</v>
      </c>
      <c r="C3" s="15" t="s">
        <v>607</v>
      </c>
      <c r="D3" s="65"/>
      <c r="E3" s="65"/>
      <c r="F3" s="16"/>
    </row>
    <row r="4" spans="1:12" s="9" customFormat="1" ht="13.5">
      <c r="A4" s="8"/>
      <c r="B4" s="17" t="e">
        <f>T(#REF!)</f>
        <v>#REF!</v>
      </c>
      <c r="C4" s="15" t="s">
        <v>608</v>
      </c>
      <c r="D4" s="65"/>
      <c r="E4" s="65"/>
      <c r="F4" s="16"/>
    </row>
    <row r="5" spans="1:12" s="9" customFormat="1">
      <c r="A5" s="20"/>
      <c r="D5" s="59"/>
      <c r="E5" s="19"/>
      <c r="K5" s="19" t="s">
        <v>629</v>
      </c>
    </row>
    <row r="6" spans="1:12">
      <c r="B6" s="208" t="s">
        <v>81</v>
      </c>
    </row>
    <row r="7" spans="1:12" s="23" customFormat="1">
      <c r="A7" s="21">
        <v>6</v>
      </c>
      <c r="B7" s="66"/>
      <c r="C7" s="67"/>
      <c r="D7" s="68"/>
      <c r="F7" s="23" t="s">
        <v>630</v>
      </c>
      <c r="G7" s="23" t="s">
        <v>631</v>
      </c>
      <c r="H7" s="23" t="s">
        <v>632</v>
      </c>
      <c r="I7" s="23" t="s">
        <v>633</v>
      </c>
      <c r="J7" s="23" t="s">
        <v>634</v>
      </c>
      <c r="K7" s="23" t="s">
        <v>635</v>
      </c>
    </row>
    <row r="8" spans="1:12" ht="23.25">
      <c r="L8" s="814" t="s">
        <v>774</v>
      </c>
    </row>
    <row r="9" spans="1:12" ht="22.5">
      <c r="L9" s="835" t="s">
        <v>775</v>
      </c>
    </row>
    <row r="12" spans="1:12" s="220" customFormat="1" ht="25.5">
      <c r="A12" s="214"/>
      <c r="B12" s="215"/>
      <c r="C12" s="216"/>
      <c r="D12" s="217"/>
      <c r="E12" s="218"/>
      <c r="F12" s="219" t="s">
        <v>57</v>
      </c>
      <c r="G12" s="219" t="s">
        <v>519</v>
      </c>
      <c r="H12" s="219" t="s">
        <v>60</v>
      </c>
      <c r="I12" s="219" t="s">
        <v>61</v>
      </c>
      <c r="J12" s="219" t="s">
        <v>62</v>
      </c>
      <c r="K12" s="219" t="s">
        <v>63</v>
      </c>
    </row>
    <row r="13" spans="1:12" s="220" customFormat="1" ht="38.25">
      <c r="A13" s="214"/>
      <c r="C13" s="221"/>
      <c r="D13" s="222"/>
      <c r="E13" s="223" t="s">
        <v>350</v>
      </c>
      <c r="F13" s="224" t="s">
        <v>58</v>
      </c>
      <c r="G13" s="224" t="s">
        <v>59</v>
      </c>
      <c r="H13" s="224" t="s">
        <v>52</v>
      </c>
      <c r="I13" s="224" t="s">
        <v>54</v>
      </c>
      <c r="J13" s="224" t="s">
        <v>56</v>
      </c>
      <c r="K13" s="224" t="s">
        <v>64</v>
      </c>
    </row>
    <row r="14" spans="1:12" s="220" customFormat="1">
      <c r="A14" s="214"/>
      <c r="C14" s="225"/>
      <c r="D14" s="226"/>
      <c r="E14" s="227"/>
      <c r="F14" s="228" t="s">
        <v>525</v>
      </c>
      <c r="G14" s="228" t="s">
        <v>526</v>
      </c>
      <c r="H14" s="228" t="s">
        <v>527</v>
      </c>
      <c r="I14" s="228" t="s">
        <v>528</v>
      </c>
      <c r="J14" s="228" t="s">
        <v>529</v>
      </c>
      <c r="K14" s="228" t="s">
        <v>530</v>
      </c>
    </row>
    <row r="15" spans="1:12" ht="25.5">
      <c r="A15" s="20" t="str">
        <f>"r" &amp; RIGHT(1000+C15,3)</f>
        <v>r010</v>
      </c>
      <c r="B15" s="229" t="s">
        <v>82</v>
      </c>
      <c r="C15" s="230" t="s">
        <v>525</v>
      </c>
      <c r="D15" s="231" t="s">
        <v>83</v>
      </c>
      <c r="E15" s="232" t="s">
        <v>84</v>
      </c>
      <c r="F15" s="824">
        <v>0</v>
      </c>
      <c r="G15" s="819">
        <v>0</v>
      </c>
      <c r="H15" s="819">
        <f>32271+1777</f>
        <v>34048</v>
      </c>
      <c r="I15" s="819">
        <v>0</v>
      </c>
      <c r="J15" s="819">
        <v>12212</v>
      </c>
      <c r="K15" s="819">
        <v>44</v>
      </c>
    </row>
    <row r="16" spans="1:12" ht="25.5">
      <c r="A16" s="20" t="str">
        <f t="shared" ref="A16:A27" si="0">"r" &amp; RIGHT(1000+C16,3)</f>
        <v>r020</v>
      </c>
      <c r="B16" s="234"/>
      <c r="C16" s="235" t="s">
        <v>526</v>
      </c>
      <c r="D16" s="236" t="s">
        <v>85</v>
      </c>
      <c r="E16" s="152" t="s">
        <v>86</v>
      </c>
      <c r="F16" s="825">
        <v>0</v>
      </c>
      <c r="G16" s="820">
        <v>0</v>
      </c>
      <c r="H16" s="820">
        <v>0</v>
      </c>
      <c r="I16" s="820">
        <v>0</v>
      </c>
      <c r="J16" s="820">
        <v>0</v>
      </c>
      <c r="K16" s="820">
        <v>0</v>
      </c>
    </row>
    <row r="17" spans="1:15" ht="25.5">
      <c r="A17" s="20" t="str">
        <f t="shared" si="0"/>
        <v>r030</v>
      </c>
      <c r="B17" s="234"/>
      <c r="C17" s="238" t="s">
        <v>527</v>
      </c>
      <c r="D17" s="239" t="s">
        <v>87</v>
      </c>
      <c r="E17" s="152" t="s">
        <v>88</v>
      </c>
      <c r="F17" s="826"/>
      <c r="G17" s="822">
        <v>0</v>
      </c>
      <c r="H17" s="821">
        <v>0</v>
      </c>
      <c r="I17" s="822">
        <v>0</v>
      </c>
      <c r="J17" s="822">
        <v>0</v>
      </c>
      <c r="K17" s="822">
        <v>0</v>
      </c>
    </row>
    <row r="18" spans="1:15" ht="25.5">
      <c r="A18" s="20" t="str">
        <f t="shared" si="0"/>
        <v>r040</v>
      </c>
      <c r="B18" s="234"/>
      <c r="C18" s="238" t="s">
        <v>528</v>
      </c>
      <c r="D18" s="239" t="s">
        <v>89</v>
      </c>
      <c r="E18" s="152" t="s">
        <v>90</v>
      </c>
      <c r="F18" s="827">
        <v>0</v>
      </c>
      <c r="G18" s="821">
        <v>0</v>
      </c>
      <c r="H18" s="821">
        <v>0</v>
      </c>
      <c r="I18" s="822">
        <v>0</v>
      </c>
      <c r="J18" s="822">
        <v>0</v>
      </c>
      <c r="K18" s="822">
        <v>0</v>
      </c>
    </row>
    <row r="19" spans="1:15" ht="25.5">
      <c r="A19" s="20" t="str">
        <f t="shared" si="0"/>
        <v>r050</v>
      </c>
      <c r="B19" s="234"/>
      <c r="C19" s="238" t="s">
        <v>529</v>
      </c>
      <c r="D19" s="239" t="s">
        <v>91</v>
      </c>
      <c r="E19" s="152" t="s">
        <v>92</v>
      </c>
      <c r="F19" s="828">
        <v>0</v>
      </c>
      <c r="G19" s="821">
        <v>0</v>
      </c>
      <c r="H19" s="822">
        <v>45532</v>
      </c>
      <c r="I19" s="822">
        <v>0</v>
      </c>
      <c r="J19" s="822">
        <v>0</v>
      </c>
      <c r="K19" s="822">
        <v>0</v>
      </c>
    </row>
    <row r="20" spans="1:15" s="242" customFormat="1" ht="25.5">
      <c r="A20" s="20" t="str">
        <f t="shared" si="0"/>
        <v>r060</v>
      </c>
      <c r="B20" s="234"/>
      <c r="C20" s="238" t="s">
        <v>530</v>
      </c>
      <c r="D20" s="239" t="s">
        <v>93</v>
      </c>
      <c r="E20" s="152" t="s">
        <v>94</v>
      </c>
      <c r="F20" s="828">
        <v>0</v>
      </c>
      <c r="G20" s="822">
        <v>0</v>
      </c>
      <c r="H20" s="822">
        <f>208843+609+223828+1</f>
        <v>433281</v>
      </c>
      <c r="I20" s="822">
        <v>0</v>
      </c>
      <c r="J20" s="822">
        <v>607887</v>
      </c>
      <c r="K20" s="822">
        <v>3353</v>
      </c>
    </row>
    <row r="21" spans="1:15" ht="25.5">
      <c r="A21" s="20" t="str">
        <f t="shared" si="0"/>
        <v>r070</v>
      </c>
      <c r="B21" s="234"/>
      <c r="C21" s="243" t="s">
        <v>531</v>
      </c>
      <c r="D21" s="244" t="s">
        <v>95</v>
      </c>
      <c r="E21" s="152" t="s">
        <v>96</v>
      </c>
      <c r="F21" s="829">
        <v>0</v>
      </c>
      <c r="G21" s="823">
        <v>0</v>
      </c>
      <c r="H21" s="823">
        <v>0</v>
      </c>
      <c r="I21" s="823">
        <v>0</v>
      </c>
      <c r="J21" s="823">
        <v>0</v>
      </c>
      <c r="K21" s="823">
        <v>0</v>
      </c>
    </row>
    <row r="22" spans="1:15">
      <c r="A22" s="20" t="str">
        <f t="shared" si="0"/>
        <v>r080</v>
      </c>
      <c r="B22" s="246"/>
      <c r="C22" s="247" t="s">
        <v>532</v>
      </c>
      <c r="D22" s="248" t="s">
        <v>97</v>
      </c>
      <c r="E22" s="249" t="s">
        <v>367</v>
      </c>
      <c r="F22" s="830">
        <f>SUM(F15:F21)</f>
        <v>0</v>
      </c>
      <c r="G22" s="830">
        <f t="shared" ref="G22:K22" si="1">SUM(G15:G21)</f>
        <v>0</v>
      </c>
      <c r="H22" s="830">
        <f t="shared" si="1"/>
        <v>512861</v>
      </c>
      <c r="I22" s="830">
        <f t="shared" si="1"/>
        <v>0</v>
      </c>
      <c r="J22" s="830">
        <f t="shared" si="1"/>
        <v>620099</v>
      </c>
      <c r="K22" s="830">
        <f t="shared" si="1"/>
        <v>3397</v>
      </c>
      <c r="N22" s="220" t="s">
        <v>779</v>
      </c>
    </row>
    <row r="23" spans="1:15" ht="25.5">
      <c r="A23" s="20" t="str">
        <f t="shared" si="0"/>
        <v>r090</v>
      </c>
      <c r="B23" s="229" t="s">
        <v>98</v>
      </c>
      <c r="C23" s="250" t="s">
        <v>533</v>
      </c>
      <c r="D23" s="251" t="s">
        <v>99</v>
      </c>
      <c r="E23" s="252" t="s">
        <v>100</v>
      </c>
      <c r="F23" s="831"/>
      <c r="G23" s="847">
        <v>0</v>
      </c>
      <c r="H23" s="847">
        <v>0</v>
      </c>
      <c r="I23" s="847">
        <v>0</v>
      </c>
      <c r="J23" s="847">
        <v>81187</v>
      </c>
      <c r="K23" s="847">
        <v>2161</v>
      </c>
      <c r="L23" s="969" t="s">
        <v>778</v>
      </c>
      <c r="M23" s="841">
        <f>J23+K23</f>
        <v>83348</v>
      </c>
      <c r="N23" s="213">
        <v>82918</v>
      </c>
      <c r="O23" s="841">
        <f>M23-N23</f>
        <v>430</v>
      </c>
    </row>
    <row r="24" spans="1:15" ht="25.5">
      <c r="A24" s="20" t="str">
        <f t="shared" si="0"/>
        <v>r100</v>
      </c>
      <c r="B24" s="234"/>
      <c r="C24" s="238" t="s">
        <v>535</v>
      </c>
      <c r="D24" s="2" t="s">
        <v>101</v>
      </c>
      <c r="E24" s="152" t="s">
        <v>102</v>
      </c>
      <c r="F24" s="832"/>
      <c r="G24" s="848">
        <v>0</v>
      </c>
      <c r="H24" s="848">
        <f>57580+46141</f>
        <v>103721</v>
      </c>
      <c r="I24" s="848">
        <v>0</v>
      </c>
      <c r="J24" s="848">
        <v>16068</v>
      </c>
      <c r="K24" s="848">
        <v>0</v>
      </c>
      <c r="L24" s="969"/>
    </row>
    <row r="25" spans="1:15" ht="25.5">
      <c r="A25" s="20" t="str">
        <f t="shared" si="0"/>
        <v>r110</v>
      </c>
      <c r="B25" s="229" t="s">
        <v>103</v>
      </c>
      <c r="C25" s="253" t="s">
        <v>536</v>
      </c>
      <c r="D25" s="254" t="s">
        <v>104</v>
      </c>
      <c r="E25" s="232" t="s">
        <v>105</v>
      </c>
      <c r="F25" s="831"/>
      <c r="G25" s="831"/>
      <c r="H25" s="831"/>
      <c r="I25" s="831"/>
      <c r="J25" s="831"/>
      <c r="K25" s="819">
        <v>1192</v>
      </c>
    </row>
    <row r="26" spans="1:15" ht="25.5">
      <c r="A26" s="20" t="str">
        <f t="shared" si="0"/>
        <v>r120</v>
      </c>
      <c r="B26" s="255"/>
      <c r="C26" s="243" t="s">
        <v>537</v>
      </c>
      <c r="D26" s="256" t="s">
        <v>106</v>
      </c>
      <c r="E26" s="256" t="s">
        <v>107</v>
      </c>
      <c r="F26" s="833"/>
      <c r="G26" s="833"/>
      <c r="H26" s="833"/>
      <c r="I26" s="833"/>
      <c r="J26" s="833"/>
      <c r="K26" s="823">
        <v>2205</v>
      </c>
    </row>
    <row r="27" spans="1:15" ht="25.5">
      <c r="A27" s="20" t="str">
        <f t="shared" si="0"/>
        <v>r130</v>
      </c>
      <c r="B27" s="257" t="s">
        <v>108</v>
      </c>
      <c r="C27" s="258" t="s">
        <v>538</v>
      </c>
      <c r="D27" s="259" t="s">
        <v>109</v>
      </c>
      <c r="E27" s="259" t="s">
        <v>110</v>
      </c>
      <c r="F27" s="834"/>
      <c r="G27" s="834"/>
      <c r="H27" s="834"/>
      <c r="I27" s="834"/>
      <c r="J27" s="842">
        <v>0</v>
      </c>
      <c r="K27" s="834"/>
    </row>
    <row r="28" spans="1:15">
      <c r="F28" s="748" t="e">
        <f>F22-#REF!</f>
        <v>#REF!</v>
      </c>
      <c r="G28" s="748" t="e">
        <f>G22-#REF!</f>
        <v>#REF!</v>
      </c>
      <c r="H28" s="748" t="e">
        <f>H22-#REF!</f>
        <v>#REF!</v>
      </c>
      <c r="I28" s="748" t="e">
        <f>I22-#REF!</f>
        <v>#REF!</v>
      </c>
      <c r="J28" s="748" t="e">
        <f>J22-#REF!</f>
        <v>#REF!</v>
      </c>
      <c r="K28" s="748" t="e">
        <f>K22-#REF!</f>
        <v>#REF!</v>
      </c>
    </row>
    <row r="29" spans="1:15">
      <c r="K29" s="846">
        <f>K26+K25-K22</f>
        <v>0</v>
      </c>
    </row>
  </sheetData>
  <mergeCells count="2">
    <mergeCell ref="C2:F2"/>
    <mergeCell ref="L23:L24"/>
  </mergeCells>
  <phoneticPr fontId="0" type="noConversion"/>
  <pageMargins left="0.35" right="0.3" top="0.76" bottom="1" header="0.33" footer="0.5"/>
  <pageSetup paperSize="9" scale="80" orientation="landscape" cellComments="asDisplayed" r:id="rId1"/>
  <headerFooter alignWithMargins="0">
    <oddHeader>&amp;CBG
ПРИЛОЖЕНИЕ III</oddHeader>
    <oddFooter>&amp;CСтр. &amp;P</oddFooter>
  </headerFooter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>
    <tabColor rgb="FF66FFCC"/>
    <pageSetUpPr fitToPage="1"/>
  </sheetPr>
  <dimension ref="A1:G35"/>
  <sheetViews>
    <sheetView showGridLines="0" topLeftCell="A13" zoomScale="80" zoomScaleNormal="80" zoomScaleSheetLayoutView="80" workbookViewId="0">
      <selection activeCell="H38" sqref="H38"/>
    </sheetView>
  </sheetViews>
  <sheetFormatPr defaultColWidth="12.42578125" defaultRowHeight="12.75"/>
  <cols>
    <col min="1" max="1" width="3.7109375" style="100" customWidth="1"/>
    <col min="2" max="2" width="11.7109375" style="3" customWidth="1"/>
    <col min="3" max="3" width="75.7109375" style="3" customWidth="1"/>
    <col min="4" max="4" width="20.28515625" style="173" customWidth="1"/>
    <col min="5" max="7" width="18.7109375" style="3" customWidth="1"/>
    <col min="8" max="246" width="9.140625" style="3" customWidth="1"/>
    <col min="247" max="247" width="1.42578125" style="3" customWidth="1"/>
    <col min="248" max="248" width="46.42578125" style="3" customWidth="1"/>
    <col min="249" max="249" width="16.42578125" style="3" customWidth="1"/>
    <col min="250" max="250" width="10.85546875" style="3" customWidth="1"/>
    <col min="251" max="16384" width="12.42578125" style="3"/>
  </cols>
  <sheetData>
    <row r="1" spans="1:7" s="9" customFormat="1">
      <c r="A1" s="194" t="s">
        <v>748</v>
      </c>
      <c r="D1" s="59"/>
      <c r="E1" s="59"/>
      <c r="F1" s="59"/>
    </row>
    <row r="2" spans="1:7" s="9" customFormat="1" ht="13.5">
      <c r="A2" s="64"/>
      <c r="B2" s="12" t="e">
        <f>T(#REF!)</f>
        <v>#REF!</v>
      </c>
      <c r="C2" s="960" t="e">
        <f>T(#REF!)</f>
        <v>#REF!</v>
      </c>
      <c r="D2" s="960"/>
      <c r="E2" s="960"/>
      <c r="F2" s="960"/>
      <c r="G2" s="960"/>
    </row>
    <row r="3" spans="1:7" s="9" customFormat="1" ht="13.5">
      <c r="A3" s="8"/>
      <c r="B3" s="14" t="e">
        <f>#REF!</f>
        <v>#REF!</v>
      </c>
      <c r="C3" s="15" t="s">
        <v>607</v>
      </c>
      <c r="D3" s="260"/>
      <c r="E3" s="65"/>
      <c r="F3" s="65"/>
      <c r="G3" s="16"/>
    </row>
    <row r="4" spans="1:7" s="9" customFormat="1" ht="13.5">
      <c r="A4" s="8"/>
      <c r="B4" s="17" t="e">
        <f>T(#REF!)</f>
        <v>#REF!</v>
      </c>
      <c r="C4" s="15" t="s">
        <v>608</v>
      </c>
      <c r="D4" s="260"/>
      <c r="E4" s="65"/>
      <c r="F4" s="65"/>
      <c r="G4" s="16"/>
    </row>
    <row r="5" spans="1:7" s="9" customFormat="1">
      <c r="A5" s="20"/>
      <c r="D5" s="59"/>
      <c r="E5" s="19"/>
      <c r="F5" s="19"/>
      <c r="G5" s="19" t="s">
        <v>629</v>
      </c>
    </row>
    <row r="6" spans="1:7">
      <c r="B6" s="261" t="s">
        <v>544</v>
      </c>
    </row>
    <row r="7" spans="1:7" s="263" customFormat="1">
      <c r="A7" s="262">
        <v>5</v>
      </c>
      <c r="C7" s="264"/>
      <c r="D7" s="265"/>
      <c r="E7" s="263" t="s">
        <v>630</v>
      </c>
      <c r="F7" s="263" t="s">
        <v>744</v>
      </c>
      <c r="G7" s="263" t="s">
        <v>631</v>
      </c>
    </row>
    <row r="8" spans="1:7">
      <c r="C8" s="266"/>
    </row>
    <row r="9" spans="1:7">
      <c r="C9" s="266"/>
    </row>
    <row r="10" spans="1:7">
      <c r="C10" s="266"/>
    </row>
    <row r="11" spans="1:7">
      <c r="C11" s="266"/>
    </row>
    <row r="12" spans="1:7">
      <c r="B12" s="103"/>
      <c r="C12" s="267"/>
      <c r="D12" s="268"/>
      <c r="E12" s="970" t="s">
        <v>111</v>
      </c>
      <c r="F12" s="971"/>
      <c r="G12" s="972"/>
    </row>
    <row r="13" spans="1:7" ht="76.5">
      <c r="B13" s="269"/>
      <c r="C13" s="270"/>
      <c r="D13" s="271"/>
      <c r="E13" s="1" t="s">
        <v>112</v>
      </c>
      <c r="F13" s="1" t="s">
        <v>760</v>
      </c>
      <c r="G13" s="1" t="s">
        <v>113</v>
      </c>
    </row>
    <row r="14" spans="1:7" ht="25.5">
      <c r="B14" s="269"/>
      <c r="C14" s="270"/>
      <c r="D14" s="272" t="s">
        <v>350</v>
      </c>
      <c r="E14" s="178" t="s">
        <v>114</v>
      </c>
      <c r="F14" s="178" t="s">
        <v>761</v>
      </c>
      <c r="G14" s="178" t="s">
        <v>75</v>
      </c>
    </row>
    <row r="15" spans="1:7">
      <c r="B15" s="106"/>
      <c r="C15" s="273"/>
      <c r="D15" s="274"/>
      <c r="E15" s="275" t="s">
        <v>525</v>
      </c>
      <c r="F15" s="275" t="s">
        <v>743</v>
      </c>
      <c r="G15" s="275" t="s">
        <v>526</v>
      </c>
    </row>
    <row r="16" spans="1:7" ht="15" customHeight="1">
      <c r="A16" s="20" t="str">
        <f t="shared" ref="A16:A34" si="0">"r" &amp; RIGHT(1000+B16,3)</f>
        <v>r010</v>
      </c>
      <c r="B16" s="276" t="s">
        <v>525</v>
      </c>
      <c r="C16" s="277" t="s">
        <v>115</v>
      </c>
      <c r="D16" s="113" t="s">
        <v>116</v>
      </c>
      <c r="E16" s="278">
        <v>13395</v>
      </c>
      <c r="F16" s="750">
        <v>6844</v>
      </c>
      <c r="G16" s="279">
        <v>6733</v>
      </c>
    </row>
    <row r="17" spans="1:7" ht="15" customHeight="1">
      <c r="A17" s="20" t="str">
        <f t="shared" si="0"/>
        <v>r020</v>
      </c>
      <c r="B17" s="280" t="s">
        <v>526</v>
      </c>
      <c r="C17" s="123" t="s">
        <v>117</v>
      </c>
      <c r="D17" s="118" t="s">
        <v>116</v>
      </c>
      <c r="E17" s="281">
        <v>0</v>
      </c>
      <c r="F17" s="751">
        <v>0</v>
      </c>
      <c r="G17" s="282">
        <v>0</v>
      </c>
    </row>
    <row r="18" spans="1:7" ht="15" customHeight="1">
      <c r="A18" s="20" t="str">
        <f t="shared" si="0"/>
        <v>r030</v>
      </c>
      <c r="B18" s="276" t="s">
        <v>527</v>
      </c>
      <c r="C18" s="123" t="s">
        <v>118</v>
      </c>
      <c r="D18" s="118" t="s">
        <v>116</v>
      </c>
      <c r="E18" s="281">
        <v>195406</v>
      </c>
      <c r="F18" s="751">
        <v>13250</v>
      </c>
      <c r="G18" s="282">
        <v>16525</v>
      </c>
    </row>
    <row r="19" spans="1:7" ht="21" customHeight="1">
      <c r="A19" s="20" t="str">
        <f t="shared" si="0"/>
        <v>r040</v>
      </c>
      <c r="B19" s="280" t="s">
        <v>528</v>
      </c>
      <c r="C19" s="123" t="s">
        <v>119</v>
      </c>
      <c r="D19" s="118" t="s">
        <v>116</v>
      </c>
      <c r="E19" s="281">
        <v>83875</v>
      </c>
      <c r="F19" s="751">
        <v>0</v>
      </c>
      <c r="G19" s="282">
        <v>8315</v>
      </c>
    </row>
    <row r="20" spans="1:7" ht="15" customHeight="1">
      <c r="A20" s="20" t="str">
        <f t="shared" si="0"/>
        <v>r050</v>
      </c>
      <c r="B20" s="276" t="s">
        <v>529</v>
      </c>
      <c r="C20" s="123" t="s">
        <v>120</v>
      </c>
      <c r="D20" s="118" t="s">
        <v>116</v>
      </c>
      <c r="E20" s="281">
        <v>0</v>
      </c>
      <c r="F20" s="751">
        <v>0</v>
      </c>
      <c r="G20" s="282">
        <v>0</v>
      </c>
    </row>
    <row r="21" spans="1:7" ht="15" customHeight="1">
      <c r="A21" s="20" t="str">
        <f t="shared" si="0"/>
        <v>r060</v>
      </c>
      <c r="B21" s="280" t="s">
        <v>530</v>
      </c>
      <c r="C21" s="123" t="s">
        <v>121</v>
      </c>
      <c r="D21" s="118" t="s">
        <v>116</v>
      </c>
      <c r="E21" s="281">
        <v>116693</v>
      </c>
      <c r="F21" s="751">
        <v>28812</v>
      </c>
      <c r="G21" s="282">
        <v>32286</v>
      </c>
    </row>
    <row r="22" spans="1:7" ht="15" customHeight="1">
      <c r="A22" s="20" t="str">
        <f t="shared" si="0"/>
        <v>r070</v>
      </c>
      <c r="B22" s="276" t="s">
        <v>531</v>
      </c>
      <c r="C22" s="123" t="s">
        <v>122</v>
      </c>
      <c r="D22" s="118" t="s">
        <v>116</v>
      </c>
      <c r="E22" s="281">
        <v>131655</v>
      </c>
      <c r="F22" s="751">
        <v>19883</v>
      </c>
      <c r="G22" s="282">
        <v>22127</v>
      </c>
    </row>
    <row r="23" spans="1:7" ht="15" customHeight="1">
      <c r="A23" s="20" t="str">
        <f t="shared" si="0"/>
        <v>r080</v>
      </c>
      <c r="B23" s="280" t="s">
        <v>532</v>
      </c>
      <c r="C23" s="123" t="s">
        <v>123</v>
      </c>
      <c r="D23" s="118" t="s">
        <v>116</v>
      </c>
      <c r="E23" s="281">
        <v>15169</v>
      </c>
      <c r="F23" s="751">
        <v>0</v>
      </c>
      <c r="G23" s="282">
        <v>325</v>
      </c>
    </row>
    <row r="24" spans="1:7" ht="15" customHeight="1">
      <c r="A24" s="20" t="str">
        <f t="shared" si="0"/>
        <v>r090</v>
      </c>
      <c r="B24" s="276" t="s">
        <v>533</v>
      </c>
      <c r="C24" s="123" t="s">
        <v>124</v>
      </c>
      <c r="D24" s="118" t="s">
        <v>116</v>
      </c>
      <c r="E24" s="281">
        <v>11702</v>
      </c>
      <c r="F24" s="751">
        <v>8000</v>
      </c>
      <c r="G24" s="282">
        <v>8075</v>
      </c>
    </row>
    <row r="25" spans="1:7" ht="15" customHeight="1">
      <c r="A25" s="20" t="str">
        <f t="shared" si="0"/>
        <v>r100</v>
      </c>
      <c r="B25" s="280" t="s">
        <v>535</v>
      </c>
      <c r="C25" s="283" t="s">
        <v>125</v>
      </c>
      <c r="D25" s="118" t="s">
        <v>116</v>
      </c>
      <c r="E25" s="281">
        <v>106</v>
      </c>
      <c r="F25" s="751">
        <v>0</v>
      </c>
      <c r="G25" s="282">
        <v>2</v>
      </c>
    </row>
    <row r="26" spans="1:7" ht="15" customHeight="1">
      <c r="A26" s="20" t="str">
        <f t="shared" si="0"/>
        <v>r110</v>
      </c>
      <c r="B26" s="276" t="s">
        <v>536</v>
      </c>
      <c r="C26" s="123" t="s">
        <v>126</v>
      </c>
      <c r="D26" s="118" t="s">
        <v>116</v>
      </c>
      <c r="E26" s="281">
        <v>60407</v>
      </c>
      <c r="F26" s="751">
        <v>17954</v>
      </c>
      <c r="G26" s="282">
        <v>17028</v>
      </c>
    </row>
    <row r="27" spans="1:7" ht="15" customHeight="1">
      <c r="A27" s="20" t="str">
        <f t="shared" si="0"/>
        <v>r120</v>
      </c>
      <c r="B27" s="280" t="s">
        <v>537</v>
      </c>
      <c r="C27" s="123" t="s">
        <v>521</v>
      </c>
      <c r="D27" s="118" t="s">
        <v>116</v>
      </c>
      <c r="E27" s="281">
        <v>88172</v>
      </c>
      <c r="F27" s="751">
        <v>0</v>
      </c>
      <c r="G27" s="282">
        <v>1815</v>
      </c>
    </row>
    <row r="28" spans="1:7" ht="15" customHeight="1">
      <c r="A28" s="20" t="str">
        <f t="shared" si="0"/>
        <v>r130</v>
      </c>
      <c r="B28" s="276" t="s">
        <v>538</v>
      </c>
      <c r="C28" s="123" t="s">
        <v>127</v>
      </c>
      <c r="D28" s="118" t="s">
        <v>116</v>
      </c>
      <c r="E28" s="281">
        <v>8528</v>
      </c>
      <c r="F28" s="751">
        <v>0</v>
      </c>
      <c r="G28" s="282">
        <v>174</v>
      </c>
    </row>
    <row r="29" spans="1:7" ht="15" customHeight="1">
      <c r="A29" s="20" t="str">
        <f t="shared" si="0"/>
        <v>r140</v>
      </c>
      <c r="B29" s="280" t="s">
        <v>539</v>
      </c>
      <c r="C29" s="123" t="s">
        <v>128</v>
      </c>
      <c r="D29" s="118" t="s">
        <v>116</v>
      </c>
      <c r="E29" s="281">
        <v>0</v>
      </c>
      <c r="F29" s="751">
        <v>0</v>
      </c>
      <c r="G29" s="282">
        <v>0</v>
      </c>
    </row>
    <row r="30" spans="1:7" ht="15" customHeight="1">
      <c r="A30" s="20" t="str">
        <f t="shared" si="0"/>
        <v>r150</v>
      </c>
      <c r="B30" s="276" t="s">
        <v>540</v>
      </c>
      <c r="C30" s="123" t="s">
        <v>129</v>
      </c>
      <c r="D30" s="118" t="s">
        <v>116</v>
      </c>
      <c r="E30" s="281">
        <v>0</v>
      </c>
      <c r="F30" s="751">
        <v>0</v>
      </c>
      <c r="G30" s="282">
        <v>0</v>
      </c>
    </row>
    <row r="31" spans="1:7" ht="15" customHeight="1">
      <c r="A31" s="20" t="str">
        <f t="shared" si="0"/>
        <v>r160</v>
      </c>
      <c r="B31" s="280" t="s">
        <v>541</v>
      </c>
      <c r="C31" s="123" t="s">
        <v>520</v>
      </c>
      <c r="D31" s="118" t="s">
        <v>116</v>
      </c>
      <c r="E31" s="281">
        <v>9137</v>
      </c>
      <c r="F31" s="751">
        <v>0</v>
      </c>
      <c r="G31" s="282">
        <v>752</v>
      </c>
    </row>
    <row r="32" spans="1:7" ht="15" customHeight="1">
      <c r="A32" s="20" t="str">
        <f t="shared" si="0"/>
        <v>r170</v>
      </c>
      <c r="B32" s="276" t="s">
        <v>542</v>
      </c>
      <c r="C32" s="123" t="s">
        <v>130</v>
      </c>
      <c r="D32" s="118" t="s">
        <v>116</v>
      </c>
      <c r="E32" s="281">
        <v>24</v>
      </c>
      <c r="F32" s="751">
        <v>13</v>
      </c>
      <c r="G32" s="282">
        <v>13</v>
      </c>
    </row>
    <row r="33" spans="1:7" ht="15" customHeight="1">
      <c r="A33" s="20" t="str">
        <f t="shared" si="0"/>
        <v>r180</v>
      </c>
      <c r="B33" s="280" t="s">
        <v>543</v>
      </c>
      <c r="C33" s="123" t="s">
        <v>131</v>
      </c>
      <c r="D33" s="118" t="s">
        <v>116</v>
      </c>
      <c r="E33" s="281">
        <v>1379</v>
      </c>
      <c r="F33" s="751">
        <v>1379</v>
      </c>
      <c r="G33" s="282">
        <v>1379</v>
      </c>
    </row>
    <row r="34" spans="1:7" ht="38.25">
      <c r="A34" s="20" t="str">
        <f t="shared" si="0"/>
        <v>r190</v>
      </c>
      <c r="B34" s="276" t="s">
        <v>609</v>
      </c>
      <c r="C34" s="284" t="s">
        <v>97</v>
      </c>
      <c r="D34" s="109" t="s">
        <v>545</v>
      </c>
      <c r="E34" s="285">
        <f>SUM(E16:E33)</f>
        <v>735648</v>
      </c>
      <c r="F34" s="752">
        <f t="shared" ref="F34:G34" si="1">SUM(F16:F33)</f>
        <v>96135</v>
      </c>
      <c r="G34" s="285">
        <f t="shared" si="1"/>
        <v>115549</v>
      </c>
    </row>
    <row r="35" spans="1:7">
      <c r="E35" s="849" t="e">
        <f>E34-#REF!-#REF!</f>
        <v>#REF!</v>
      </c>
      <c r="F35" s="850"/>
      <c r="G35" s="849" t="e">
        <f>G34-#REF!-#REF!</f>
        <v>#REF!</v>
      </c>
    </row>
  </sheetData>
  <mergeCells count="2">
    <mergeCell ref="E12:G12"/>
    <mergeCell ref="C2:G2"/>
  </mergeCells>
  <phoneticPr fontId="0" type="noConversion"/>
  <printOptions horizontalCentered="1"/>
  <pageMargins left="0.25" right="0.25" top="0.75" bottom="0.75" header="0.3" footer="0.3"/>
  <pageSetup paperSize="9" scale="83" orientation="landscape" cellComments="asDisplayed" r:id="rId1"/>
  <headerFooter>
    <oddHeader>&amp;CBG
ПРИЛОЖЕНИЕ III</oddHeader>
    <oddFooter>&amp;CСтр. &amp;P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0">
    <tabColor rgb="FF66FFCC"/>
    <pageSetUpPr fitToPage="1"/>
  </sheetPr>
  <dimension ref="A1:J61"/>
  <sheetViews>
    <sheetView showGridLines="0" topLeftCell="A46" zoomScale="70" zoomScaleNormal="70" zoomScaleSheetLayoutView="70" zoomScalePageLayoutView="80" workbookViewId="0">
      <selection activeCell="M70" sqref="M70"/>
    </sheetView>
  </sheetViews>
  <sheetFormatPr defaultRowHeight="12.75"/>
  <cols>
    <col min="1" max="1" width="3.7109375" style="20" customWidth="1"/>
    <col min="2" max="2" width="11.7109375" style="5" customWidth="1"/>
    <col min="3" max="3" width="40.7109375" style="5" customWidth="1"/>
    <col min="4" max="4" width="30.7109375" style="61" customWidth="1"/>
    <col min="5" max="10" width="16.7109375" style="5" customWidth="1"/>
    <col min="11" max="16384" width="9.140625" style="5"/>
  </cols>
  <sheetData>
    <row r="1" spans="1:10" s="9" customFormat="1">
      <c r="A1" s="194" t="s">
        <v>742</v>
      </c>
      <c r="D1" s="59"/>
      <c r="E1" s="59"/>
    </row>
    <row r="2" spans="1:10" s="9" customFormat="1" ht="13.5">
      <c r="A2" s="64"/>
      <c r="B2" s="12" t="e">
        <f>T(#REF!)</f>
        <v>#REF!</v>
      </c>
      <c r="C2" s="960" t="e">
        <f>T(#REF!)</f>
        <v>#REF!</v>
      </c>
      <c r="D2" s="960"/>
      <c r="E2" s="960"/>
      <c r="F2" s="960"/>
    </row>
    <row r="3" spans="1:10" s="9" customFormat="1" ht="13.5">
      <c r="A3" s="8"/>
      <c r="B3" s="14" t="e">
        <f>#REF!</f>
        <v>#REF!</v>
      </c>
      <c r="C3" s="15" t="s">
        <v>607</v>
      </c>
      <c r="D3" s="260"/>
      <c r="E3" s="65"/>
      <c r="F3" s="16"/>
    </row>
    <row r="4" spans="1:10" s="9" customFormat="1" ht="13.5">
      <c r="A4" s="8"/>
      <c r="B4" s="17" t="e">
        <f>T(#REF!)</f>
        <v>#REF!</v>
      </c>
      <c r="C4" s="15" t="s">
        <v>608</v>
      </c>
      <c r="D4" s="260"/>
      <c r="E4" s="65"/>
      <c r="F4" s="16"/>
    </row>
    <row r="5" spans="1:10" s="9" customFormat="1">
      <c r="A5" s="20"/>
      <c r="D5" s="59"/>
      <c r="E5" s="19"/>
      <c r="J5" s="19" t="s">
        <v>629</v>
      </c>
    </row>
    <row r="6" spans="1:10">
      <c r="B6" s="4" t="s">
        <v>132</v>
      </c>
    </row>
    <row r="7" spans="1:10" s="23" customFormat="1">
      <c r="A7" s="262">
        <v>5</v>
      </c>
      <c r="B7" s="263"/>
      <c r="C7" s="264"/>
      <c r="D7" s="298"/>
      <c r="E7" s="263" t="s">
        <v>630</v>
      </c>
      <c r="F7" s="286" t="s">
        <v>631</v>
      </c>
      <c r="G7" s="263" t="s">
        <v>632</v>
      </c>
      <c r="H7" s="263" t="s">
        <v>636</v>
      </c>
      <c r="I7" s="286" t="s">
        <v>633</v>
      </c>
      <c r="J7" s="263" t="s">
        <v>634</v>
      </c>
    </row>
    <row r="8" spans="1:10">
      <c r="B8" s="52" t="s">
        <v>133</v>
      </c>
      <c r="D8" s="299"/>
    </row>
    <row r="12" spans="1:10" ht="20.25" customHeight="1">
      <c r="B12" s="137"/>
      <c r="C12" s="300"/>
      <c r="D12" s="301"/>
      <c r="E12" s="302"/>
      <c r="F12" s="975" t="s">
        <v>352</v>
      </c>
      <c r="G12" s="976"/>
      <c r="H12" s="303"/>
      <c r="I12" s="973" t="s">
        <v>134</v>
      </c>
      <c r="J12" s="973" t="s">
        <v>135</v>
      </c>
    </row>
    <row r="13" spans="1:10" ht="81" customHeight="1">
      <c r="B13" s="139"/>
      <c r="C13" s="304"/>
      <c r="D13" s="305"/>
      <c r="E13" s="72" t="s">
        <v>136</v>
      </c>
      <c r="F13" s="72" t="s">
        <v>137</v>
      </c>
      <c r="G13" s="72" t="s">
        <v>138</v>
      </c>
      <c r="H13" s="30" t="s">
        <v>139</v>
      </c>
      <c r="I13" s="974"/>
      <c r="J13" s="974"/>
    </row>
    <row r="14" spans="1:10" s="83" customFormat="1" ht="60.6" customHeight="1">
      <c r="A14" s="306"/>
      <c r="B14" s="307"/>
      <c r="C14" s="287"/>
      <c r="D14" s="305" t="s">
        <v>350</v>
      </c>
      <c r="E14" s="189" t="s">
        <v>140</v>
      </c>
      <c r="F14" s="189" t="s">
        <v>406</v>
      </c>
      <c r="G14" s="189" t="s">
        <v>408</v>
      </c>
      <c r="H14" s="189" t="s">
        <v>374</v>
      </c>
      <c r="I14" s="189" t="s">
        <v>141</v>
      </c>
      <c r="J14" s="189" t="s">
        <v>142</v>
      </c>
    </row>
    <row r="15" spans="1:10" s="83" customFormat="1" ht="17.45" customHeight="1">
      <c r="A15" s="306"/>
      <c r="B15" s="308"/>
      <c r="C15" s="288"/>
      <c r="D15" s="309"/>
      <c r="E15" s="146" t="s">
        <v>525</v>
      </c>
      <c r="F15" s="146" t="s">
        <v>526</v>
      </c>
      <c r="G15" s="146" t="s">
        <v>527</v>
      </c>
      <c r="H15" s="146" t="s">
        <v>637</v>
      </c>
      <c r="I15" s="146" t="s">
        <v>528</v>
      </c>
      <c r="J15" s="310" t="s">
        <v>529</v>
      </c>
    </row>
    <row r="16" spans="1:10" ht="25.5">
      <c r="A16" s="20" t="str">
        <f t="shared" ref="A16:A60" si="0">"r" &amp; RIGHT(1000+B16,3)</f>
        <v>r010</v>
      </c>
      <c r="B16" s="311" t="s">
        <v>525</v>
      </c>
      <c r="C16" s="312" t="s">
        <v>361</v>
      </c>
      <c r="D16" s="313" t="s">
        <v>396</v>
      </c>
      <c r="E16" s="705">
        <v>888</v>
      </c>
      <c r="F16" s="289"/>
      <c r="G16" s="289"/>
      <c r="H16" s="705">
        <v>0</v>
      </c>
      <c r="I16" s="705">
        <v>0</v>
      </c>
      <c r="J16" s="289"/>
    </row>
    <row r="17" spans="1:10" ht="20.25" customHeight="1">
      <c r="A17" s="20" t="str">
        <f t="shared" si="0"/>
        <v>r020</v>
      </c>
      <c r="B17" s="151" t="s">
        <v>526</v>
      </c>
      <c r="C17" s="98" t="s">
        <v>143</v>
      </c>
      <c r="D17" s="314" t="s">
        <v>398</v>
      </c>
      <c r="E17" s="696">
        <f>E18+E19</f>
        <v>0</v>
      </c>
      <c r="F17" s="315"/>
      <c r="G17" s="315"/>
      <c r="H17" s="315"/>
      <c r="I17" s="315"/>
      <c r="J17" s="315"/>
    </row>
    <row r="18" spans="1:10">
      <c r="A18" s="20" t="str">
        <f t="shared" si="0"/>
        <v>r030</v>
      </c>
      <c r="B18" s="151" t="s">
        <v>527</v>
      </c>
      <c r="C18" s="316" t="s">
        <v>560</v>
      </c>
      <c r="D18" s="317" t="s">
        <v>363</v>
      </c>
      <c r="E18" s="290">
        <v>0</v>
      </c>
      <c r="F18" s="153"/>
      <c r="G18" s="153"/>
      <c r="H18" s="153"/>
      <c r="I18" s="153"/>
      <c r="J18" s="153"/>
    </row>
    <row r="19" spans="1:10" ht="25.5">
      <c r="A19" s="20" t="str">
        <f t="shared" si="0"/>
        <v>r040</v>
      </c>
      <c r="B19" s="151" t="s">
        <v>528</v>
      </c>
      <c r="C19" s="316" t="s">
        <v>364</v>
      </c>
      <c r="D19" s="317" t="s">
        <v>365</v>
      </c>
      <c r="E19" s="290">
        <v>0</v>
      </c>
      <c r="F19" s="153"/>
      <c r="G19" s="153"/>
      <c r="H19" s="153"/>
      <c r="I19" s="153"/>
      <c r="J19" s="153"/>
    </row>
    <row r="20" spans="1:10" ht="38.25">
      <c r="A20" s="20" t="str">
        <f t="shared" si="0"/>
        <v>r050</v>
      </c>
      <c r="B20" s="318" t="s">
        <v>529</v>
      </c>
      <c r="C20" s="98" t="s">
        <v>399</v>
      </c>
      <c r="D20" s="314" t="s">
        <v>400</v>
      </c>
      <c r="E20" s="696">
        <f>E21+E26+E31+E36+E41+E46</f>
        <v>0</v>
      </c>
      <c r="F20" s="696">
        <f t="shared" ref="F20:G20" si="1">F21+F26+F31+F36+F41+F46</f>
        <v>0</v>
      </c>
      <c r="G20" s="696">
        <f t="shared" si="1"/>
        <v>1158310</v>
      </c>
      <c r="H20" s="315"/>
      <c r="I20" s="696">
        <v>0</v>
      </c>
      <c r="J20" s="696">
        <v>0</v>
      </c>
    </row>
    <row r="21" spans="1:10" ht="25.5">
      <c r="A21" s="20" t="str">
        <f t="shared" si="0"/>
        <v>r060</v>
      </c>
      <c r="B21" s="318" t="s">
        <v>530</v>
      </c>
      <c r="C21" s="720" t="s">
        <v>57</v>
      </c>
      <c r="D21" s="756" t="s">
        <v>58</v>
      </c>
      <c r="E21" s="704">
        <f>SUM(E22:E25)</f>
        <v>0</v>
      </c>
      <c r="F21" s="704">
        <f t="shared" ref="F21:G21" si="2">SUM(F22:F25)</f>
        <v>0</v>
      </c>
      <c r="G21" s="704">
        <f t="shared" si="2"/>
        <v>0</v>
      </c>
      <c r="H21" s="153"/>
      <c r="I21" s="153"/>
      <c r="J21" s="153"/>
    </row>
    <row r="22" spans="1:10" ht="25.5">
      <c r="A22" s="20" t="str">
        <f t="shared" si="0"/>
        <v>r070</v>
      </c>
      <c r="B22" s="318" t="s">
        <v>531</v>
      </c>
      <c r="C22" s="77" t="s">
        <v>144</v>
      </c>
      <c r="D22" s="317" t="s">
        <v>145</v>
      </c>
      <c r="E22" s="290">
        <v>0</v>
      </c>
      <c r="F22" s="290">
        <v>0</v>
      </c>
      <c r="G22" s="290">
        <v>0</v>
      </c>
      <c r="H22" s="153"/>
      <c r="I22" s="153"/>
      <c r="J22" s="153"/>
    </row>
    <row r="23" spans="1:10" ht="25.5">
      <c r="A23" s="20" t="str">
        <f t="shared" si="0"/>
        <v>r080</v>
      </c>
      <c r="B23" s="318" t="s">
        <v>532</v>
      </c>
      <c r="C23" s="77" t="s">
        <v>146</v>
      </c>
      <c r="D23" s="317" t="s">
        <v>147</v>
      </c>
      <c r="E23" s="290">
        <v>0</v>
      </c>
      <c r="F23" s="290">
        <v>0</v>
      </c>
      <c r="G23" s="290">
        <v>0</v>
      </c>
      <c r="H23" s="153"/>
      <c r="I23" s="153"/>
      <c r="J23" s="153"/>
    </row>
    <row r="24" spans="1:10" ht="38.25">
      <c r="A24" s="20" t="str">
        <f t="shared" si="0"/>
        <v>r090</v>
      </c>
      <c r="B24" s="318" t="s">
        <v>533</v>
      </c>
      <c r="C24" s="77" t="s">
        <v>596</v>
      </c>
      <c r="D24" s="314" t="s">
        <v>148</v>
      </c>
      <c r="E24" s="290">
        <v>0</v>
      </c>
      <c r="F24" s="290">
        <v>0</v>
      </c>
      <c r="G24" s="290">
        <v>0</v>
      </c>
      <c r="H24" s="153"/>
      <c r="I24" s="153"/>
      <c r="J24" s="153"/>
    </row>
    <row r="25" spans="1:10" ht="25.5">
      <c r="A25" s="20" t="str">
        <f t="shared" si="0"/>
        <v>r100</v>
      </c>
      <c r="B25" s="151" t="s">
        <v>535</v>
      </c>
      <c r="C25" s="77" t="s">
        <v>149</v>
      </c>
      <c r="D25" s="317" t="s">
        <v>150</v>
      </c>
      <c r="E25" s="290">
        <v>0</v>
      </c>
      <c r="F25" s="290">
        <v>0</v>
      </c>
      <c r="G25" s="290">
        <v>0</v>
      </c>
      <c r="H25" s="153"/>
      <c r="I25" s="153"/>
      <c r="J25" s="153"/>
    </row>
    <row r="26" spans="1:10" ht="25.5">
      <c r="A26" s="20" t="str">
        <f t="shared" si="0"/>
        <v>r110</v>
      </c>
      <c r="B26" s="151" t="s">
        <v>536</v>
      </c>
      <c r="C26" s="720" t="s">
        <v>519</v>
      </c>
      <c r="D26" s="756" t="s">
        <v>59</v>
      </c>
      <c r="E26" s="704">
        <f>SUM(E27:E30)</f>
        <v>0</v>
      </c>
      <c r="F26" s="704">
        <f t="shared" ref="F26" si="3">SUM(F27:F30)</f>
        <v>0</v>
      </c>
      <c r="G26" s="704">
        <f t="shared" ref="G26" si="4">SUM(G27:G30)</f>
        <v>18006</v>
      </c>
      <c r="H26" s="153"/>
      <c r="I26" s="153"/>
      <c r="J26" s="153"/>
    </row>
    <row r="27" spans="1:10" ht="25.5">
      <c r="A27" s="20" t="str">
        <f t="shared" si="0"/>
        <v>r120</v>
      </c>
      <c r="B27" s="151" t="s">
        <v>537</v>
      </c>
      <c r="C27" s="77" t="s">
        <v>144</v>
      </c>
      <c r="D27" s="317" t="s">
        <v>145</v>
      </c>
      <c r="E27" s="290">
        <v>0</v>
      </c>
      <c r="F27" s="290">
        <v>0</v>
      </c>
      <c r="G27" s="290">
        <v>0</v>
      </c>
      <c r="H27" s="153"/>
      <c r="I27" s="153"/>
      <c r="J27" s="153"/>
    </row>
    <row r="28" spans="1:10" ht="25.5">
      <c r="A28" s="20" t="str">
        <f t="shared" si="0"/>
        <v>r130</v>
      </c>
      <c r="B28" s="151" t="s">
        <v>538</v>
      </c>
      <c r="C28" s="77" t="s">
        <v>146</v>
      </c>
      <c r="D28" s="317" t="s">
        <v>147</v>
      </c>
      <c r="E28" s="290">
        <v>0</v>
      </c>
      <c r="F28" s="290">
        <v>0</v>
      </c>
      <c r="G28" s="290">
        <v>18006</v>
      </c>
      <c r="H28" s="153"/>
      <c r="I28" s="153"/>
      <c r="J28" s="153"/>
    </row>
    <row r="29" spans="1:10" ht="38.25">
      <c r="A29" s="20" t="str">
        <f t="shared" si="0"/>
        <v>r140</v>
      </c>
      <c r="B29" s="151" t="s">
        <v>539</v>
      </c>
      <c r="C29" s="77" t="s">
        <v>596</v>
      </c>
      <c r="D29" s="314" t="s">
        <v>148</v>
      </c>
      <c r="E29" s="290">
        <v>0</v>
      </c>
      <c r="F29" s="290">
        <v>0</v>
      </c>
      <c r="G29" s="290">
        <v>0</v>
      </c>
      <c r="H29" s="153"/>
      <c r="I29" s="153"/>
      <c r="J29" s="153"/>
    </row>
    <row r="30" spans="1:10" ht="25.5">
      <c r="A30" s="20" t="str">
        <f t="shared" si="0"/>
        <v>r150</v>
      </c>
      <c r="B30" s="151" t="s">
        <v>540</v>
      </c>
      <c r="C30" s="77" t="s">
        <v>149</v>
      </c>
      <c r="D30" s="317" t="s">
        <v>150</v>
      </c>
      <c r="E30" s="290">
        <v>0</v>
      </c>
      <c r="F30" s="290">
        <v>0</v>
      </c>
      <c r="G30" s="290">
        <v>0</v>
      </c>
      <c r="H30" s="153"/>
      <c r="I30" s="153"/>
      <c r="J30" s="153"/>
    </row>
    <row r="31" spans="1:10" ht="25.5">
      <c r="A31" s="20" t="str">
        <f t="shared" si="0"/>
        <v>r160</v>
      </c>
      <c r="B31" s="151" t="s">
        <v>541</v>
      </c>
      <c r="C31" s="720" t="s">
        <v>60</v>
      </c>
      <c r="D31" s="756" t="s">
        <v>52</v>
      </c>
      <c r="E31" s="704">
        <f>SUM(E32:E35)</f>
        <v>0</v>
      </c>
      <c r="F31" s="704">
        <f t="shared" ref="F31" si="5">SUM(F32:F35)</f>
        <v>0</v>
      </c>
      <c r="G31" s="704">
        <f t="shared" ref="G31" si="6">SUM(G32:G35)</f>
        <v>316638</v>
      </c>
      <c r="H31" s="153"/>
      <c r="I31" s="153"/>
      <c r="J31" s="153"/>
    </row>
    <row r="32" spans="1:10" ht="25.5">
      <c r="A32" s="20" t="str">
        <f t="shared" si="0"/>
        <v>r170</v>
      </c>
      <c r="B32" s="151" t="s">
        <v>542</v>
      </c>
      <c r="C32" s="77" t="s">
        <v>144</v>
      </c>
      <c r="D32" s="317" t="s">
        <v>145</v>
      </c>
      <c r="E32" s="290">
        <v>0</v>
      </c>
      <c r="F32" s="290">
        <v>0</v>
      </c>
      <c r="G32" s="290">
        <v>25</v>
      </c>
      <c r="H32" s="153"/>
      <c r="I32" s="153"/>
      <c r="J32" s="153"/>
    </row>
    <row r="33" spans="1:10" ht="25.5">
      <c r="A33" s="20" t="str">
        <f t="shared" si="0"/>
        <v>r180</v>
      </c>
      <c r="B33" s="151" t="s">
        <v>543</v>
      </c>
      <c r="C33" s="77" t="s">
        <v>146</v>
      </c>
      <c r="D33" s="317" t="s">
        <v>147</v>
      </c>
      <c r="E33" s="290">
        <v>0</v>
      </c>
      <c r="F33" s="290">
        <v>0</v>
      </c>
      <c r="G33" s="290">
        <v>316613</v>
      </c>
      <c r="H33" s="153"/>
      <c r="I33" s="153"/>
      <c r="J33" s="153"/>
    </row>
    <row r="34" spans="1:10" ht="38.25">
      <c r="A34" s="20" t="str">
        <f t="shared" si="0"/>
        <v>r190</v>
      </c>
      <c r="B34" s="151" t="s">
        <v>609</v>
      </c>
      <c r="C34" s="77" t="s">
        <v>596</v>
      </c>
      <c r="D34" s="314" t="s">
        <v>148</v>
      </c>
      <c r="E34" s="290">
        <v>0</v>
      </c>
      <c r="F34" s="290">
        <v>0</v>
      </c>
      <c r="G34" s="290">
        <v>0</v>
      </c>
      <c r="H34" s="153"/>
      <c r="I34" s="153"/>
      <c r="J34" s="153"/>
    </row>
    <row r="35" spans="1:10" ht="25.5">
      <c r="A35" s="20" t="str">
        <f t="shared" si="0"/>
        <v>r200</v>
      </c>
      <c r="B35" s="151" t="s">
        <v>610</v>
      </c>
      <c r="C35" s="319" t="s">
        <v>149</v>
      </c>
      <c r="D35" s="317" t="s">
        <v>150</v>
      </c>
      <c r="E35" s="290">
        <v>0</v>
      </c>
      <c r="F35" s="290">
        <v>0</v>
      </c>
      <c r="G35" s="290">
        <v>0</v>
      </c>
      <c r="H35" s="153"/>
      <c r="I35" s="153"/>
      <c r="J35" s="153"/>
    </row>
    <row r="36" spans="1:10" ht="25.5">
      <c r="A36" s="20" t="str">
        <f t="shared" si="0"/>
        <v>r210</v>
      </c>
      <c r="B36" s="151" t="s">
        <v>611</v>
      </c>
      <c r="C36" s="757" t="s">
        <v>61</v>
      </c>
      <c r="D36" s="756" t="s">
        <v>54</v>
      </c>
      <c r="E36" s="704">
        <f>SUM(E37:E40)</f>
        <v>0</v>
      </c>
      <c r="F36" s="704">
        <f t="shared" ref="F36" si="7">SUM(F37:F40)</f>
        <v>0</v>
      </c>
      <c r="G36" s="704">
        <f t="shared" ref="G36" si="8">SUM(G37:G40)</f>
        <v>328705</v>
      </c>
      <c r="H36" s="153"/>
      <c r="I36" s="153"/>
      <c r="J36" s="153"/>
    </row>
    <row r="37" spans="1:10" ht="25.5">
      <c r="A37" s="20" t="str">
        <f t="shared" si="0"/>
        <v>r220</v>
      </c>
      <c r="B37" s="151" t="s">
        <v>612</v>
      </c>
      <c r="C37" s="77" t="s">
        <v>144</v>
      </c>
      <c r="D37" s="314" t="s">
        <v>145</v>
      </c>
      <c r="E37" s="290">
        <v>0</v>
      </c>
      <c r="F37" s="290">
        <v>0</v>
      </c>
      <c r="G37" s="290">
        <v>258678</v>
      </c>
      <c r="H37" s="153"/>
      <c r="I37" s="153"/>
      <c r="J37" s="153"/>
    </row>
    <row r="38" spans="1:10" ht="25.5">
      <c r="A38" s="20" t="str">
        <f t="shared" si="0"/>
        <v>r230</v>
      </c>
      <c r="B38" s="151" t="s">
        <v>613</v>
      </c>
      <c r="C38" s="77" t="s">
        <v>146</v>
      </c>
      <c r="D38" s="314" t="s">
        <v>147</v>
      </c>
      <c r="E38" s="290">
        <v>0</v>
      </c>
      <c r="F38" s="290">
        <v>0</v>
      </c>
      <c r="G38" s="290">
        <v>70027</v>
      </c>
      <c r="H38" s="153"/>
      <c r="I38" s="153"/>
      <c r="J38" s="153"/>
    </row>
    <row r="39" spans="1:10" ht="38.25">
      <c r="A39" s="20" t="str">
        <f t="shared" si="0"/>
        <v>r240</v>
      </c>
      <c r="B39" s="151" t="s">
        <v>614</v>
      </c>
      <c r="C39" s="77" t="s">
        <v>596</v>
      </c>
      <c r="D39" s="314" t="s">
        <v>148</v>
      </c>
      <c r="E39" s="290">
        <v>0</v>
      </c>
      <c r="F39" s="290">
        <v>0</v>
      </c>
      <c r="G39" s="290">
        <v>0</v>
      </c>
      <c r="H39" s="153"/>
      <c r="I39" s="153"/>
      <c r="J39" s="153"/>
    </row>
    <row r="40" spans="1:10" ht="25.5">
      <c r="A40" s="20" t="str">
        <f t="shared" si="0"/>
        <v>r250</v>
      </c>
      <c r="B40" s="151" t="s">
        <v>615</v>
      </c>
      <c r="C40" s="77" t="s">
        <v>149</v>
      </c>
      <c r="D40" s="314" t="s">
        <v>150</v>
      </c>
      <c r="E40" s="290">
        <v>0</v>
      </c>
      <c r="F40" s="290">
        <v>0</v>
      </c>
      <c r="G40" s="290">
        <v>0</v>
      </c>
      <c r="H40" s="153"/>
      <c r="I40" s="153"/>
      <c r="J40" s="153"/>
    </row>
    <row r="41" spans="1:10" ht="25.5">
      <c r="A41" s="20" t="str">
        <f t="shared" si="0"/>
        <v>r260</v>
      </c>
      <c r="B41" s="151" t="s">
        <v>616</v>
      </c>
      <c r="C41" s="757" t="s">
        <v>62</v>
      </c>
      <c r="D41" s="756" t="s">
        <v>56</v>
      </c>
      <c r="E41" s="704">
        <f>SUM(E42:E45)</f>
        <v>0</v>
      </c>
      <c r="F41" s="704">
        <f t="shared" ref="F41" si="9">SUM(F42:F45)</f>
        <v>0</v>
      </c>
      <c r="G41" s="704">
        <f t="shared" ref="G41" si="10">SUM(G42:G45)</f>
        <v>492323</v>
      </c>
      <c r="H41" s="153"/>
      <c r="I41" s="153"/>
      <c r="J41" s="153"/>
    </row>
    <row r="42" spans="1:10" ht="25.5">
      <c r="A42" s="20" t="str">
        <f t="shared" si="0"/>
        <v>r270</v>
      </c>
      <c r="B42" s="151" t="s">
        <v>617</v>
      </c>
      <c r="C42" s="77" t="s">
        <v>144</v>
      </c>
      <c r="D42" s="314" t="s">
        <v>145</v>
      </c>
      <c r="E42" s="290">
        <v>0</v>
      </c>
      <c r="F42" s="290">
        <v>0</v>
      </c>
      <c r="G42" s="290">
        <v>491281</v>
      </c>
      <c r="H42" s="153"/>
      <c r="I42" s="153"/>
      <c r="J42" s="153"/>
    </row>
    <row r="43" spans="1:10" ht="25.5">
      <c r="A43" s="20" t="str">
        <f t="shared" si="0"/>
        <v>r280</v>
      </c>
      <c r="B43" s="151" t="s">
        <v>618</v>
      </c>
      <c r="C43" s="77" t="s">
        <v>146</v>
      </c>
      <c r="D43" s="314" t="s">
        <v>147</v>
      </c>
      <c r="E43" s="290">
        <v>0</v>
      </c>
      <c r="F43" s="290">
        <v>0</v>
      </c>
      <c r="G43" s="290">
        <v>1042</v>
      </c>
      <c r="H43" s="153"/>
      <c r="I43" s="153"/>
      <c r="J43" s="153"/>
    </row>
    <row r="44" spans="1:10" ht="38.25">
      <c r="A44" s="20" t="str">
        <f t="shared" si="0"/>
        <v>r290</v>
      </c>
      <c r="B44" s="151" t="s">
        <v>619</v>
      </c>
      <c r="C44" s="77" t="s">
        <v>596</v>
      </c>
      <c r="D44" s="314" t="s">
        <v>148</v>
      </c>
      <c r="E44" s="290">
        <v>0</v>
      </c>
      <c r="F44" s="290">
        <v>0</v>
      </c>
      <c r="G44" s="290">
        <v>0</v>
      </c>
      <c r="H44" s="153"/>
      <c r="I44" s="153"/>
      <c r="J44" s="153"/>
    </row>
    <row r="45" spans="1:10" ht="25.5">
      <c r="A45" s="20" t="str">
        <f t="shared" si="0"/>
        <v>r300</v>
      </c>
      <c r="B45" s="151" t="s">
        <v>620</v>
      </c>
      <c r="C45" s="77" t="s">
        <v>149</v>
      </c>
      <c r="D45" s="314" t="s">
        <v>150</v>
      </c>
      <c r="E45" s="290">
        <v>0</v>
      </c>
      <c r="F45" s="290">
        <v>0</v>
      </c>
      <c r="G45" s="290">
        <v>0</v>
      </c>
      <c r="H45" s="153"/>
      <c r="I45" s="153"/>
      <c r="J45" s="153"/>
    </row>
    <row r="46" spans="1:10" ht="25.5">
      <c r="A46" s="20" t="str">
        <f t="shared" si="0"/>
        <v>r310</v>
      </c>
      <c r="B46" s="151" t="s">
        <v>621</v>
      </c>
      <c r="C46" s="757" t="s">
        <v>63</v>
      </c>
      <c r="D46" s="756" t="s">
        <v>64</v>
      </c>
      <c r="E46" s="704">
        <f>SUM(E47:E50)</f>
        <v>0</v>
      </c>
      <c r="F46" s="704">
        <f t="shared" ref="F46" si="11">SUM(F47:F50)</f>
        <v>0</v>
      </c>
      <c r="G46" s="704">
        <f t="shared" ref="G46" si="12">SUM(G47:G50)</f>
        <v>2638</v>
      </c>
      <c r="H46" s="153"/>
      <c r="I46" s="153"/>
      <c r="J46" s="153"/>
    </row>
    <row r="47" spans="1:10" ht="25.5">
      <c r="A47" s="20" t="str">
        <f t="shared" si="0"/>
        <v>r320</v>
      </c>
      <c r="B47" s="151" t="s">
        <v>622</v>
      </c>
      <c r="C47" s="77" t="s">
        <v>144</v>
      </c>
      <c r="D47" s="314" t="s">
        <v>145</v>
      </c>
      <c r="E47" s="290">
        <v>0</v>
      </c>
      <c r="F47" s="290">
        <v>0</v>
      </c>
      <c r="G47" s="290">
        <v>2370</v>
      </c>
      <c r="H47" s="153"/>
      <c r="I47" s="153"/>
      <c r="J47" s="153"/>
    </row>
    <row r="48" spans="1:10" ht="25.5">
      <c r="A48" s="20" t="str">
        <f t="shared" si="0"/>
        <v>r330</v>
      </c>
      <c r="B48" s="151" t="s">
        <v>623</v>
      </c>
      <c r="C48" s="77" t="s">
        <v>146</v>
      </c>
      <c r="D48" s="314" t="s">
        <v>147</v>
      </c>
      <c r="E48" s="290">
        <v>0</v>
      </c>
      <c r="F48" s="290">
        <v>0</v>
      </c>
      <c r="G48" s="290">
        <v>268</v>
      </c>
      <c r="H48" s="153"/>
      <c r="I48" s="153"/>
      <c r="J48" s="153"/>
    </row>
    <row r="49" spans="1:10" ht="38.25">
      <c r="A49" s="20" t="str">
        <f t="shared" si="0"/>
        <v>r340</v>
      </c>
      <c r="B49" s="151" t="s">
        <v>624</v>
      </c>
      <c r="C49" s="77" t="s">
        <v>596</v>
      </c>
      <c r="D49" s="314" t="s">
        <v>148</v>
      </c>
      <c r="E49" s="290">
        <v>0</v>
      </c>
      <c r="F49" s="290">
        <v>0</v>
      </c>
      <c r="G49" s="290">
        <v>0</v>
      </c>
      <c r="H49" s="153"/>
      <c r="I49" s="153"/>
      <c r="J49" s="153"/>
    </row>
    <row r="50" spans="1:10" ht="25.5">
      <c r="A50" s="20" t="str">
        <f t="shared" si="0"/>
        <v>r350</v>
      </c>
      <c r="B50" s="151" t="s">
        <v>625</v>
      </c>
      <c r="C50" s="77" t="s">
        <v>149</v>
      </c>
      <c r="D50" s="314" t="s">
        <v>150</v>
      </c>
      <c r="E50" s="290">
        <v>0</v>
      </c>
      <c r="F50" s="290">
        <v>0</v>
      </c>
      <c r="G50" s="290">
        <v>0</v>
      </c>
      <c r="H50" s="153"/>
      <c r="I50" s="697">
        <v>0</v>
      </c>
      <c r="J50" s="697">
        <v>0</v>
      </c>
    </row>
    <row r="51" spans="1:10" ht="38.25">
      <c r="A51" s="20" t="str">
        <f t="shared" si="0"/>
        <v>r360</v>
      </c>
      <c r="B51" s="151" t="s">
        <v>626</v>
      </c>
      <c r="C51" s="57" t="s">
        <v>401</v>
      </c>
      <c r="D51" s="317" t="s">
        <v>151</v>
      </c>
      <c r="E51" s="696">
        <f>SUM(E52:E56)</f>
        <v>0</v>
      </c>
      <c r="F51" s="696">
        <f t="shared" ref="F51:G51" si="13">SUM(F52:F56)</f>
        <v>0</v>
      </c>
      <c r="G51" s="696">
        <f t="shared" si="13"/>
        <v>78499</v>
      </c>
      <c r="H51" s="315"/>
      <c r="I51" s="696">
        <v>0</v>
      </c>
      <c r="J51" s="696">
        <v>0</v>
      </c>
    </row>
    <row r="52" spans="1:10" ht="25.5">
      <c r="A52" s="20" t="str">
        <f t="shared" si="0"/>
        <v>r370</v>
      </c>
      <c r="B52" s="151" t="s">
        <v>627</v>
      </c>
      <c r="C52" s="316" t="s">
        <v>152</v>
      </c>
      <c r="D52" s="314" t="s">
        <v>153</v>
      </c>
      <c r="E52" s="290">
        <v>0</v>
      </c>
      <c r="F52" s="290">
        <v>0</v>
      </c>
      <c r="G52" s="290">
        <v>0</v>
      </c>
      <c r="H52" s="153"/>
      <c r="I52" s="153"/>
      <c r="J52" s="153"/>
    </row>
    <row r="53" spans="1:10" ht="25.5">
      <c r="A53" s="20" t="str">
        <f t="shared" si="0"/>
        <v>r380</v>
      </c>
      <c r="B53" s="151" t="s">
        <v>628</v>
      </c>
      <c r="C53" s="316" t="s">
        <v>154</v>
      </c>
      <c r="D53" s="314" t="s">
        <v>552</v>
      </c>
      <c r="E53" s="290">
        <v>0</v>
      </c>
      <c r="F53" s="290">
        <v>0</v>
      </c>
      <c r="G53" s="290">
        <v>0</v>
      </c>
      <c r="H53" s="153"/>
      <c r="I53" s="153"/>
      <c r="J53" s="153"/>
    </row>
    <row r="54" spans="1:10">
      <c r="A54" s="20" t="str">
        <f t="shared" si="0"/>
        <v>r390</v>
      </c>
      <c r="B54" s="151" t="s">
        <v>682</v>
      </c>
      <c r="C54" s="316" t="s">
        <v>155</v>
      </c>
      <c r="D54" s="314" t="s">
        <v>156</v>
      </c>
      <c r="E54" s="290">
        <v>0</v>
      </c>
      <c r="F54" s="290">
        <v>0</v>
      </c>
      <c r="G54" s="290">
        <v>0</v>
      </c>
      <c r="H54" s="153"/>
      <c r="I54" s="153"/>
      <c r="J54" s="153"/>
    </row>
    <row r="55" spans="1:10" ht="38.25">
      <c r="A55" s="20" t="str">
        <f t="shared" si="0"/>
        <v>r400</v>
      </c>
      <c r="B55" s="151" t="s">
        <v>683</v>
      </c>
      <c r="C55" s="758" t="s">
        <v>157</v>
      </c>
      <c r="D55" s="314" t="s">
        <v>158</v>
      </c>
      <c r="E55" s="36">
        <v>0</v>
      </c>
      <c r="F55" s="36">
        <v>0</v>
      </c>
      <c r="G55" s="36">
        <v>0</v>
      </c>
      <c r="H55" s="153"/>
      <c r="I55" s="153"/>
      <c r="J55" s="153"/>
    </row>
    <row r="56" spans="1:10" ht="25.5">
      <c r="A56" s="20" t="str">
        <f t="shared" si="0"/>
        <v>r410</v>
      </c>
      <c r="B56" s="151" t="s">
        <v>684</v>
      </c>
      <c r="C56" s="320" t="s">
        <v>159</v>
      </c>
      <c r="D56" s="314" t="s">
        <v>160</v>
      </c>
      <c r="E56" s="704">
        <f>SUM(E57:E58)</f>
        <v>0</v>
      </c>
      <c r="F56" s="704">
        <f t="shared" ref="F56:G56" si="14">SUM(F57:F58)</f>
        <v>0</v>
      </c>
      <c r="G56" s="704">
        <f t="shared" si="14"/>
        <v>78499</v>
      </c>
      <c r="H56" s="153"/>
      <c r="I56" s="153"/>
      <c r="J56" s="153"/>
    </row>
    <row r="57" spans="1:10" ht="25.5">
      <c r="A57" s="20" t="str">
        <f t="shared" si="0"/>
        <v>r420</v>
      </c>
      <c r="B57" s="151" t="s">
        <v>685</v>
      </c>
      <c r="C57" s="321" t="s">
        <v>576</v>
      </c>
      <c r="D57" s="317" t="s">
        <v>161</v>
      </c>
      <c r="E57" s="290">
        <v>0</v>
      </c>
      <c r="F57" s="290">
        <v>0</v>
      </c>
      <c r="G57" s="290">
        <v>0</v>
      </c>
      <c r="H57" s="153"/>
      <c r="I57" s="153"/>
      <c r="J57" s="153"/>
    </row>
    <row r="58" spans="1:10">
      <c r="A58" s="20" t="str">
        <f t="shared" si="0"/>
        <v>r430</v>
      </c>
      <c r="B58" s="151" t="s">
        <v>686</v>
      </c>
      <c r="C58" s="321" t="s">
        <v>162</v>
      </c>
      <c r="D58" s="322"/>
      <c r="E58" s="290">
        <v>0</v>
      </c>
      <c r="F58" s="290">
        <v>0</v>
      </c>
      <c r="G58" s="290">
        <v>78499</v>
      </c>
      <c r="H58" s="153"/>
      <c r="I58" s="153"/>
      <c r="J58" s="153"/>
    </row>
    <row r="59" spans="1:10" ht="25.5">
      <c r="A59" s="20" t="str">
        <f t="shared" si="0"/>
        <v>r440</v>
      </c>
      <c r="B59" s="323" t="s">
        <v>687</v>
      </c>
      <c r="C59" s="324" t="s">
        <v>163</v>
      </c>
      <c r="D59" s="317" t="s">
        <v>164</v>
      </c>
      <c r="E59" s="701">
        <v>0</v>
      </c>
      <c r="F59" s="701">
        <v>0</v>
      </c>
      <c r="G59" s="701">
        <v>0</v>
      </c>
      <c r="H59" s="325"/>
      <c r="I59" s="701">
        <v>0</v>
      </c>
      <c r="J59" s="325"/>
    </row>
    <row r="60" spans="1:10" ht="21" customHeight="1">
      <c r="A60" s="20" t="str">
        <f t="shared" si="0"/>
        <v>r450</v>
      </c>
      <c r="B60" s="702" t="s">
        <v>688</v>
      </c>
      <c r="C60" s="754" t="s">
        <v>165</v>
      </c>
      <c r="D60" s="755"/>
      <c r="E60" s="699">
        <f>E59+E55+E51+E20+E17+E16</f>
        <v>888</v>
      </c>
      <c r="F60" s="699">
        <f t="shared" ref="F60:I60" si="15">F59+F55+F51+F20+F17+F16</f>
        <v>0</v>
      </c>
      <c r="G60" s="699">
        <f t="shared" si="15"/>
        <v>1236809</v>
      </c>
      <c r="H60" s="699">
        <f t="shared" si="15"/>
        <v>0</v>
      </c>
      <c r="I60" s="699">
        <f t="shared" si="15"/>
        <v>0</v>
      </c>
      <c r="J60" s="327"/>
    </row>
    <row r="61" spans="1:10">
      <c r="E61" s="703">
        <f>E60-F_01.02!E12</f>
        <v>132</v>
      </c>
      <c r="F61" s="703">
        <f>F60-F_01.02!E18</f>
        <v>0</v>
      </c>
      <c r="G61" s="703">
        <f>G60-F_01.02!E22</f>
        <v>38031</v>
      </c>
    </row>
  </sheetData>
  <mergeCells count="4">
    <mergeCell ref="J12:J13"/>
    <mergeCell ref="I12:I13"/>
    <mergeCell ref="F12:G12"/>
    <mergeCell ref="C2:F2"/>
  </mergeCells>
  <phoneticPr fontId="0" type="noConversion"/>
  <printOptions horizontalCentered="1"/>
  <pageMargins left="0.7" right="0.7" top="0.75" bottom="0.75" header="0.3" footer="0.3"/>
  <pageSetup paperSize="9" scale="42" orientation="portrait" cellComments="asDisplayed" r:id="rId1"/>
  <headerFooter alignWithMargins="0">
    <oddHeader>&amp;CBG
ПРИЛОЖЕНИЕ III</oddHeader>
    <oddFooter>&amp;CСтр. &amp;P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20">
    <tabColor theme="1"/>
    <pageSetUpPr fitToPage="1"/>
  </sheetPr>
  <dimension ref="A1:F18"/>
  <sheetViews>
    <sheetView showGridLines="0" topLeftCell="A4" zoomScaleNormal="100" zoomScaleSheetLayoutView="80" zoomScalePageLayoutView="80" workbookViewId="0">
      <selection activeCell="L22" sqref="L22"/>
    </sheetView>
  </sheetViews>
  <sheetFormatPr defaultRowHeight="12.75"/>
  <cols>
    <col min="1" max="1" width="3.7109375" style="20" customWidth="1"/>
    <col min="2" max="2" width="11.7109375" style="5" customWidth="1"/>
    <col min="3" max="3" width="33.28515625" style="5" bestFit="1" customWidth="1"/>
    <col min="4" max="4" width="50.28515625" style="61" customWidth="1"/>
    <col min="5" max="6" width="20.7109375" style="5" customWidth="1"/>
    <col min="7" max="16384" width="9.140625" style="5"/>
  </cols>
  <sheetData>
    <row r="1" spans="1:6" s="9" customFormat="1">
      <c r="A1" s="194" t="s">
        <v>741</v>
      </c>
      <c r="D1" s="59"/>
      <c r="E1" s="59"/>
    </row>
    <row r="2" spans="1:6" s="9" customFormat="1" ht="13.5">
      <c r="A2" s="64"/>
      <c r="B2" s="12" t="e">
        <f>T(#REF!)</f>
        <v>#REF!</v>
      </c>
      <c r="C2" s="960" t="e">
        <f>T(#REF!)</f>
        <v>#REF!</v>
      </c>
      <c r="D2" s="960"/>
      <c r="E2" s="960"/>
      <c r="F2" s="960"/>
    </row>
    <row r="3" spans="1:6" s="9" customFormat="1" ht="13.5">
      <c r="A3" s="8"/>
      <c r="B3" s="14" t="e">
        <f>#REF!</f>
        <v>#REF!</v>
      </c>
      <c r="C3" s="15" t="s">
        <v>607</v>
      </c>
      <c r="D3" s="260"/>
      <c r="E3" s="65"/>
      <c r="F3" s="16"/>
    </row>
    <row r="4" spans="1:6" s="9" customFormat="1" ht="13.5">
      <c r="A4" s="8"/>
      <c r="B4" s="17" t="e">
        <f>T(#REF!)</f>
        <v>#REF!</v>
      </c>
      <c r="C4" s="15" t="s">
        <v>608</v>
      </c>
      <c r="D4" s="260"/>
      <c r="E4" s="65"/>
      <c r="F4" s="16"/>
    </row>
    <row r="5" spans="1:6" s="9" customFormat="1">
      <c r="A5" s="20"/>
      <c r="D5" s="59"/>
      <c r="E5" s="19"/>
      <c r="F5" s="19" t="s">
        <v>629</v>
      </c>
    </row>
    <row r="6" spans="1:6">
      <c r="B6" s="4" t="s">
        <v>132</v>
      </c>
    </row>
    <row r="7" spans="1:6" s="23" customFormat="1">
      <c r="A7" s="262">
        <v>5</v>
      </c>
      <c r="B7" s="263"/>
      <c r="C7" s="264"/>
      <c r="D7" s="298"/>
      <c r="E7" s="263" t="s">
        <v>630</v>
      </c>
      <c r="F7" s="286" t="s">
        <v>631</v>
      </c>
    </row>
    <row r="8" spans="1:6">
      <c r="B8" s="328" t="s">
        <v>166</v>
      </c>
      <c r="F8" s="736" t="s">
        <v>769</v>
      </c>
    </row>
    <row r="9" spans="1:6">
      <c r="B9" s="328"/>
    </row>
    <row r="10" spans="1:6">
      <c r="B10" s="328"/>
    </row>
    <row r="11" spans="1:6">
      <c r="B11" s="328"/>
    </row>
    <row r="12" spans="1:6">
      <c r="B12" s="3"/>
      <c r="E12" s="977" t="s">
        <v>352</v>
      </c>
      <c r="F12" s="978"/>
    </row>
    <row r="13" spans="1:6" ht="38.25">
      <c r="B13" s="199"/>
      <c r="C13" s="979"/>
      <c r="D13" s="329"/>
      <c r="E13" s="30" t="s">
        <v>137</v>
      </c>
      <c r="F13" s="30" t="s">
        <v>167</v>
      </c>
    </row>
    <row r="14" spans="1:6" ht="51">
      <c r="B14" s="269"/>
      <c r="C14" s="980"/>
      <c r="D14" s="305" t="s">
        <v>350</v>
      </c>
      <c r="E14" s="189" t="s">
        <v>406</v>
      </c>
      <c r="F14" s="189" t="s">
        <v>408</v>
      </c>
    </row>
    <row r="15" spans="1:6">
      <c r="B15" s="106"/>
      <c r="C15" s="330"/>
      <c r="D15" s="331"/>
      <c r="E15" s="332" t="s">
        <v>525</v>
      </c>
      <c r="F15" s="332" t="s">
        <v>526</v>
      </c>
    </row>
    <row r="16" spans="1:6" ht="25.5" customHeight="1">
      <c r="A16" s="20" t="str">
        <f>"r" &amp; RIGHT(1000+B16,3)</f>
        <v>r010</v>
      </c>
      <c r="B16" s="333" t="s">
        <v>525</v>
      </c>
      <c r="C16" s="334" t="s">
        <v>399</v>
      </c>
      <c r="D16" s="313" t="s">
        <v>400</v>
      </c>
      <c r="E16" s="335"/>
      <c r="F16" s="335"/>
    </row>
    <row r="17" spans="1:6" ht="30.75" customHeight="1">
      <c r="A17" s="20" t="str">
        <f>"r" &amp; RIGHT(1000+B17,3)</f>
        <v>r020</v>
      </c>
      <c r="B17" s="291" t="s">
        <v>526</v>
      </c>
      <c r="C17" s="336" t="s">
        <v>401</v>
      </c>
      <c r="D17" s="314" t="s">
        <v>402</v>
      </c>
      <c r="E17" s="337"/>
      <c r="F17" s="337"/>
    </row>
    <row r="18" spans="1:6" ht="30.75" customHeight="1">
      <c r="A18" s="20" t="str">
        <f>"r" &amp; RIGHT(1000+B18,3)</f>
        <v>r030</v>
      </c>
      <c r="B18" s="294" t="s">
        <v>527</v>
      </c>
      <c r="C18" s="193" t="s">
        <v>168</v>
      </c>
      <c r="D18" s="338" t="s">
        <v>546</v>
      </c>
      <c r="E18" s="339"/>
      <c r="F18" s="339"/>
    </row>
  </sheetData>
  <mergeCells count="3">
    <mergeCell ref="C2:F2"/>
    <mergeCell ref="E12:F12"/>
    <mergeCell ref="C13:C14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cellComments="asDisplayed" r:id="rId1"/>
  <headerFooter alignWithMargins="0">
    <oddHeader>&amp;CBG
ПРИЛОЖЕНИЕ III</oddHeader>
    <oddFooter>&amp;CСтр.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1">
    <tabColor rgb="FFFF7C80"/>
    <pageSetUpPr fitToPage="1"/>
  </sheetPr>
  <dimension ref="A1:H38"/>
  <sheetViews>
    <sheetView showGridLines="0" topLeftCell="A21" zoomScale="80" zoomScaleNormal="80" zoomScaleSheetLayoutView="80" workbookViewId="0">
      <selection activeCell="J27" sqref="J27"/>
    </sheetView>
  </sheetViews>
  <sheetFormatPr defaultRowHeight="12.75"/>
  <cols>
    <col min="1" max="1" width="3.7109375" style="20" customWidth="1"/>
    <col min="2" max="2" width="11.7109375" style="5" customWidth="1"/>
    <col min="3" max="3" width="35" style="5" customWidth="1"/>
    <col min="4" max="4" width="30.7109375" style="6" customWidth="1"/>
    <col min="5" max="5" width="29" style="5" customWidth="1"/>
    <col min="6" max="16384" width="9.140625" style="5"/>
  </cols>
  <sheetData>
    <row r="1" spans="1:8" s="9" customFormat="1">
      <c r="A1" s="194" t="s">
        <v>740</v>
      </c>
      <c r="D1" s="59"/>
      <c r="E1" s="59"/>
    </row>
    <row r="2" spans="1:8" s="9" customFormat="1" ht="13.5">
      <c r="A2" s="64"/>
      <c r="B2" s="12" t="e">
        <f>T(#REF!)</f>
        <v>#REF!</v>
      </c>
      <c r="C2" s="960" t="e">
        <f>T(#REF!)</f>
        <v>#REF!</v>
      </c>
      <c r="D2" s="960"/>
      <c r="E2" s="960"/>
    </row>
    <row r="3" spans="1:8" s="9" customFormat="1" ht="13.5">
      <c r="A3" s="8"/>
      <c r="B3" s="14" t="e">
        <f>#REF!</f>
        <v>#REF!</v>
      </c>
      <c r="C3" s="15" t="s">
        <v>607</v>
      </c>
      <c r="D3" s="65"/>
      <c r="E3" s="65"/>
    </row>
    <row r="4" spans="1:8" s="9" customFormat="1" ht="13.5">
      <c r="A4" s="8"/>
      <c r="B4" s="17" t="e">
        <f>T(#REF!)</f>
        <v>#REF!</v>
      </c>
      <c r="C4" s="15" t="s">
        <v>608</v>
      </c>
      <c r="D4" s="65"/>
      <c r="E4" s="65"/>
    </row>
    <row r="5" spans="1:8" s="9" customFormat="1">
      <c r="A5" s="20"/>
      <c r="D5" s="59"/>
      <c r="E5" s="669" t="s">
        <v>629</v>
      </c>
    </row>
    <row r="6" spans="1:8">
      <c r="B6" s="4" t="s">
        <v>603</v>
      </c>
    </row>
    <row r="7" spans="1:8" s="23" customFormat="1">
      <c r="A7" s="262">
        <v>5</v>
      </c>
      <c r="B7" s="263"/>
      <c r="C7" s="264"/>
      <c r="D7" s="298"/>
      <c r="E7" s="3" t="s">
        <v>630</v>
      </c>
    </row>
    <row r="8" spans="1:8" ht="21.75" customHeight="1">
      <c r="B8" s="52" t="s">
        <v>604</v>
      </c>
      <c r="D8" s="52"/>
    </row>
    <row r="9" spans="1:8" ht="13.5">
      <c r="C9" s="185"/>
      <c r="D9" s="340"/>
    </row>
    <row r="10" spans="1:8" ht="13.5">
      <c r="C10" s="185"/>
      <c r="D10" s="340"/>
    </row>
    <row r="11" spans="1:8" ht="13.5">
      <c r="C11" s="185"/>
      <c r="D11" s="340"/>
    </row>
    <row r="12" spans="1:8" ht="13.5">
      <c r="B12" s="137"/>
      <c r="C12" s="981"/>
      <c r="D12" s="28"/>
      <c r="E12" s="815" t="s">
        <v>169</v>
      </c>
    </row>
    <row r="13" spans="1:8" ht="78" customHeight="1">
      <c r="B13" s="139"/>
      <c r="C13" s="982"/>
      <c r="D13" s="187" t="s">
        <v>350</v>
      </c>
      <c r="E13" s="188" t="s">
        <v>170</v>
      </c>
    </row>
    <row r="14" spans="1:8" ht="13.5">
      <c r="B14" s="143"/>
      <c r="C14" s="341"/>
      <c r="D14" s="190"/>
      <c r="E14" s="837" t="s">
        <v>525</v>
      </c>
    </row>
    <row r="15" spans="1:8" ht="63.75">
      <c r="A15" s="20" t="str">
        <f t="shared" ref="A15:A38" si="0">"r" &amp; RIGHT(1000+B15,3)</f>
        <v>r010</v>
      </c>
      <c r="B15" s="311" t="s">
        <v>525</v>
      </c>
      <c r="C15" s="74" t="s">
        <v>558</v>
      </c>
      <c r="D15" s="342" t="s">
        <v>171</v>
      </c>
      <c r="E15" s="343">
        <f>SUM(E16:E22)</f>
        <v>54097</v>
      </c>
      <c r="H15" s="816">
        <f>+E15-72189</f>
        <v>-18092</v>
      </c>
    </row>
    <row r="16" spans="1:8" ht="21" customHeight="1">
      <c r="A16" s="20" t="str">
        <f t="shared" si="0"/>
        <v>r021</v>
      </c>
      <c r="B16" s="318" t="s">
        <v>745</v>
      </c>
      <c r="C16" s="344" t="s">
        <v>760</v>
      </c>
      <c r="D16" s="92" t="s">
        <v>762</v>
      </c>
      <c r="E16" s="345">
        <v>0</v>
      </c>
    </row>
    <row r="17" spans="1:8" ht="25.5">
      <c r="A17" s="20" t="str">
        <f t="shared" si="0"/>
        <v>r030</v>
      </c>
      <c r="B17" s="318" t="s">
        <v>527</v>
      </c>
      <c r="C17" s="344" t="s">
        <v>57</v>
      </c>
      <c r="D17" s="92" t="s">
        <v>58</v>
      </c>
      <c r="E17" s="345">
        <v>0</v>
      </c>
    </row>
    <row r="18" spans="1:8" ht="25.5">
      <c r="A18" s="20" t="str">
        <f t="shared" si="0"/>
        <v>r040</v>
      </c>
      <c r="B18" s="318" t="s">
        <v>528</v>
      </c>
      <c r="C18" s="344" t="s">
        <v>519</v>
      </c>
      <c r="D18" s="92" t="s">
        <v>59</v>
      </c>
      <c r="E18" s="345">
        <v>0</v>
      </c>
    </row>
    <row r="19" spans="1:8" ht="25.5">
      <c r="A19" s="20" t="str">
        <f t="shared" si="0"/>
        <v>r050</v>
      </c>
      <c r="B19" s="318" t="s">
        <v>529</v>
      </c>
      <c r="C19" s="344" t="s">
        <v>60</v>
      </c>
      <c r="D19" s="92" t="s">
        <v>52</v>
      </c>
      <c r="E19" s="345">
        <v>0</v>
      </c>
    </row>
    <row r="20" spans="1:8" ht="25.5">
      <c r="A20" s="20" t="str">
        <f t="shared" si="0"/>
        <v>r060</v>
      </c>
      <c r="B20" s="318" t="s">
        <v>530</v>
      </c>
      <c r="C20" s="344" t="s">
        <v>61</v>
      </c>
      <c r="D20" s="92" t="s">
        <v>54</v>
      </c>
      <c r="E20" s="345">
        <v>23000</v>
      </c>
      <c r="H20" s="816"/>
    </row>
    <row r="21" spans="1:8" ht="25.5">
      <c r="A21" s="20" t="str">
        <f t="shared" si="0"/>
        <v>r070</v>
      </c>
      <c r="B21" s="318" t="s">
        <v>531</v>
      </c>
      <c r="C21" s="344" t="s">
        <v>62</v>
      </c>
      <c r="D21" s="92" t="s">
        <v>56</v>
      </c>
      <c r="E21" s="345">
        <v>31097</v>
      </c>
    </row>
    <row r="22" spans="1:8" ht="25.5">
      <c r="A22" s="20" t="str">
        <f t="shared" si="0"/>
        <v>r080</v>
      </c>
      <c r="B22" s="318" t="s">
        <v>532</v>
      </c>
      <c r="C22" s="344" t="s">
        <v>63</v>
      </c>
      <c r="D22" s="92" t="s">
        <v>64</v>
      </c>
      <c r="E22" s="345">
        <v>0</v>
      </c>
      <c r="H22" s="816"/>
    </row>
    <row r="23" spans="1:8" ht="51">
      <c r="A23" s="20" t="str">
        <f t="shared" si="0"/>
        <v>r090</v>
      </c>
      <c r="B23" s="318" t="s">
        <v>533</v>
      </c>
      <c r="C23" s="57" t="s">
        <v>172</v>
      </c>
      <c r="D23" s="44" t="s">
        <v>555</v>
      </c>
      <c r="E23" s="346">
        <f>SUM(E24:E30)</f>
        <v>65356</v>
      </c>
      <c r="H23" s="816">
        <f>+E23-56107</f>
        <v>9249</v>
      </c>
    </row>
    <row r="24" spans="1:8" ht="27" customHeight="1">
      <c r="A24" s="20" t="str">
        <f t="shared" si="0"/>
        <v>r101</v>
      </c>
      <c r="B24" s="318" t="s">
        <v>746</v>
      </c>
      <c r="C24" s="344" t="s">
        <v>760</v>
      </c>
      <c r="D24" s="92" t="s">
        <v>762</v>
      </c>
      <c r="E24" s="345">
        <v>0</v>
      </c>
    </row>
    <row r="25" spans="1:8" ht="25.5">
      <c r="A25" s="20" t="str">
        <f t="shared" si="0"/>
        <v>r110</v>
      </c>
      <c r="B25" s="318" t="s">
        <v>536</v>
      </c>
      <c r="C25" s="344" t="s">
        <v>57</v>
      </c>
      <c r="D25" s="92" t="s">
        <v>58</v>
      </c>
      <c r="E25" s="345">
        <v>0</v>
      </c>
    </row>
    <row r="26" spans="1:8" ht="25.5">
      <c r="A26" s="20" t="str">
        <f t="shared" si="0"/>
        <v>r120</v>
      </c>
      <c r="B26" s="151" t="s">
        <v>537</v>
      </c>
      <c r="C26" s="344" t="s">
        <v>519</v>
      </c>
      <c r="D26" s="92" t="s">
        <v>59</v>
      </c>
      <c r="E26" s="345">
        <v>0</v>
      </c>
    </row>
    <row r="27" spans="1:8" ht="25.5">
      <c r="A27" s="20" t="str">
        <f t="shared" si="0"/>
        <v>r130</v>
      </c>
      <c r="B27" s="151" t="s">
        <v>538</v>
      </c>
      <c r="C27" s="344" t="s">
        <v>60</v>
      </c>
      <c r="D27" s="92" t="s">
        <v>52</v>
      </c>
      <c r="E27" s="345">
        <v>402</v>
      </c>
    </row>
    <row r="28" spans="1:8" ht="25.5">
      <c r="A28" s="20" t="str">
        <f t="shared" si="0"/>
        <v>r140</v>
      </c>
      <c r="B28" s="151" t="s">
        <v>539</v>
      </c>
      <c r="C28" s="344" t="s">
        <v>61</v>
      </c>
      <c r="D28" s="92" t="s">
        <v>54</v>
      </c>
      <c r="E28" s="345">
        <v>2</v>
      </c>
    </row>
    <row r="29" spans="1:8" ht="25.5">
      <c r="A29" s="20" t="str">
        <f t="shared" si="0"/>
        <v>r150</v>
      </c>
      <c r="B29" s="318" t="s">
        <v>540</v>
      </c>
      <c r="C29" s="344" t="s">
        <v>62</v>
      </c>
      <c r="D29" s="92" t="s">
        <v>56</v>
      </c>
      <c r="E29" s="345">
        <f>64928+24</f>
        <v>64952</v>
      </c>
      <c r="H29" s="816"/>
    </row>
    <row r="30" spans="1:8" ht="25.5">
      <c r="A30" s="20" t="str">
        <f t="shared" si="0"/>
        <v>r160</v>
      </c>
      <c r="B30" s="151" t="s">
        <v>541</v>
      </c>
      <c r="C30" s="344" t="s">
        <v>63</v>
      </c>
      <c r="D30" s="92" t="s">
        <v>64</v>
      </c>
      <c r="E30" s="348">
        <v>0</v>
      </c>
    </row>
    <row r="31" spans="1:8" ht="25.5">
      <c r="A31" s="20" t="str">
        <f t="shared" si="0"/>
        <v>r170</v>
      </c>
      <c r="B31" s="151" t="s">
        <v>542</v>
      </c>
      <c r="C31" s="57" t="s">
        <v>174</v>
      </c>
      <c r="D31" s="44" t="s">
        <v>175</v>
      </c>
      <c r="E31" s="346">
        <f>SUM(E32:E38)</f>
        <v>4694</v>
      </c>
      <c r="H31" s="816">
        <f>+E31-4694</f>
        <v>0</v>
      </c>
    </row>
    <row r="32" spans="1:8" ht="21" customHeight="1">
      <c r="A32" s="20" t="str">
        <f t="shared" si="0"/>
        <v>r181</v>
      </c>
      <c r="B32" s="318" t="s">
        <v>747</v>
      </c>
      <c r="C32" s="344" t="s">
        <v>760</v>
      </c>
      <c r="D32" s="92" t="s">
        <v>762</v>
      </c>
      <c r="E32" s="345">
        <v>0</v>
      </c>
    </row>
    <row r="33" spans="1:5" ht="25.5">
      <c r="A33" s="20" t="str">
        <f t="shared" si="0"/>
        <v>r190</v>
      </c>
      <c r="B33" s="151" t="s">
        <v>609</v>
      </c>
      <c r="C33" s="344" t="s">
        <v>57</v>
      </c>
      <c r="D33" s="92" t="s">
        <v>58</v>
      </c>
      <c r="E33" s="345">
        <v>0</v>
      </c>
    </row>
    <row r="34" spans="1:5" ht="25.5">
      <c r="A34" s="20" t="str">
        <f t="shared" si="0"/>
        <v>r200</v>
      </c>
      <c r="B34" s="151" t="s">
        <v>610</v>
      </c>
      <c r="C34" s="344" t="s">
        <v>519</v>
      </c>
      <c r="D34" s="92" t="s">
        <v>59</v>
      </c>
      <c r="E34" s="345">
        <v>0</v>
      </c>
    </row>
    <row r="35" spans="1:5" ht="25.5">
      <c r="A35" s="20" t="str">
        <f t="shared" si="0"/>
        <v>r210</v>
      </c>
      <c r="B35" s="151" t="s">
        <v>611</v>
      </c>
      <c r="C35" s="344" t="s">
        <v>60</v>
      </c>
      <c r="D35" s="92" t="s">
        <v>52</v>
      </c>
      <c r="E35" s="345">
        <v>4694</v>
      </c>
    </row>
    <row r="36" spans="1:5" ht="25.5">
      <c r="A36" s="20" t="str">
        <f t="shared" si="0"/>
        <v>r220</v>
      </c>
      <c r="B36" s="151" t="s">
        <v>612</v>
      </c>
      <c r="C36" s="344" t="s">
        <v>61</v>
      </c>
      <c r="D36" s="92" t="s">
        <v>54</v>
      </c>
      <c r="E36" s="345">
        <v>0</v>
      </c>
    </row>
    <row r="37" spans="1:5" ht="25.5">
      <c r="A37" s="20" t="str">
        <f t="shared" si="0"/>
        <v>r230</v>
      </c>
      <c r="B37" s="318" t="s">
        <v>613</v>
      </c>
      <c r="C37" s="344" t="s">
        <v>62</v>
      </c>
      <c r="D37" s="92" t="s">
        <v>56</v>
      </c>
      <c r="E37" s="345">
        <v>0</v>
      </c>
    </row>
    <row r="38" spans="1:5" ht="25.5">
      <c r="A38" s="20" t="str">
        <f t="shared" si="0"/>
        <v>r240</v>
      </c>
      <c r="B38" s="151" t="s">
        <v>614</v>
      </c>
      <c r="C38" s="347" t="s">
        <v>63</v>
      </c>
      <c r="D38" s="97" t="s">
        <v>64</v>
      </c>
      <c r="E38" s="348">
        <v>0</v>
      </c>
    </row>
  </sheetData>
  <mergeCells count="2">
    <mergeCell ref="C12:C13"/>
    <mergeCell ref="C2:E2"/>
  </mergeCells>
  <phoneticPr fontId="0" type="noConversion"/>
  <printOptions horizontalCentered="1"/>
  <pageMargins left="0.7" right="0.7" top="0.75" bottom="0.75" header="0.3" footer="0.3"/>
  <pageSetup paperSize="9" scale="78" orientation="portrait" cellComments="asDisplayed" r:id="rId1"/>
  <headerFooter alignWithMargins="0">
    <oddHeader>&amp;CBG
ПРИЛОЖЕНИЕ III</oddHeader>
    <oddFooter>&amp;CСтр. &amp;P</oddFooter>
  </headerFooter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1">
    <tabColor rgb="FFFF7C80"/>
    <pageSetUpPr fitToPage="1"/>
  </sheetPr>
  <dimension ref="A1:L36"/>
  <sheetViews>
    <sheetView showGridLines="0" topLeftCell="A7" zoomScale="70" zoomScaleNormal="70" zoomScaleSheetLayoutView="100" workbookViewId="0">
      <selection activeCell="M27" sqref="M27"/>
    </sheetView>
  </sheetViews>
  <sheetFormatPr defaultRowHeight="12.75"/>
  <cols>
    <col min="1" max="1" width="3.7109375" style="20" customWidth="1"/>
    <col min="2" max="2" width="11.7109375" style="5" customWidth="1"/>
    <col min="3" max="3" width="39.5703125" style="5" bestFit="1" customWidth="1"/>
    <col min="4" max="4" width="34.5703125" style="6" customWidth="1"/>
    <col min="5" max="5" width="20.85546875" style="5" bestFit="1" customWidth="1"/>
    <col min="6" max="6" width="20.7109375" style="5" customWidth="1"/>
    <col min="7" max="16384" width="9.140625" style="5"/>
  </cols>
  <sheetData>
    <row r="1" spans="1:8" s="9" customFormat="1">
      <c r="A1" s="194" t="s">
        <v>739</v>
      </c>
      <c r="D1" s="59"/>
      <c r="E1" s="59"/>
    </row>
    <row r="2" spans="1:8" s="9" customFormat="1" ht="13.5">
      <c r="A2" s="64"/>
      <c r="B2" s="12" t="e">
        <f>T(#REF!)</f>
        <v>#REF!</v>
      </c>
      <c r="C2" s="960" t="e">
        <f>T(#REF!)</f>
        <v>#REF!</v>
      </c>
      <c r="D2" s="960"/>
      <c r="E2" s="960"/>
      <c r="F2" s="960"/>
    </row>
    <row r="3" spans="1:8" s="9" customFormat="1" ht="13.5">
      <c r="A3" s="8"/>
      <c r="B3" s="14" t="e">
        <f>#REF!</f>
        <v>#REF!</v>
      </c>
      <c r="C3" s="15" t="s">
        <v>607</v>
      </c>
      <c r="D3" s="65"/>
      <c r="E3" s="65"/>
      <c r="F3" s="16"/>
    </row>
    <row r="4" spans="1:8" s="9" customFormat="1" ht="13.5">
      <c r="A4" s="8"/>
      <c r="B4" s="17" t="e">
        <f>T(#REF!)</f>
        <v>#REF!</v>
      </c>
      <c r="C4" s="15" t="s">
        <v>608</v>
      </c>
      <c r="D4" s="65"/>
      <c r="E4" s="65"/>
      <c r="F4" s="16"/>
    </row>
    <row r="5" spans="1:8" s="9" customFormat="1">
      <c r="A5" s="20"/>
      <c r="D5" s="59"/>
      <c r="F5" s="19" t="s">
        <v>629</v>
      </c>
    </row>
    <row r="6" spans="1:8">
      <c r="B6" s="4" t="s">
        <v>603</v>
      </c>
    </row>
    <row r="7" spans="1:8" s="23" customFormat="1">
      <c r="A7" s="262">
        <v>5</v>
      </c>
      <c r="B7" s="263"/>
      <c r="C7" s="264"/>
      <c r="D7" s="298"/>
      <c r="E7" s="263" t="s">
        <v>630</v>
      </c>
      <c r="F7" s="263" t="s">
        <v>631</v>
      </c>
    </row>
    <row r="8" spans="1:8">
      <c r="B8" s="52" t="s">
        <v>605</v>
      </c>
    </row>
    <row r="9" spans="1:8">
      <c r="B9" s="349"/>
    </row>
    <row r="10" spans="1:8">
      <c r="B10" s="349"/>
    </row>
    <row r="11" spans="1:8">
      <c r="B11" s="349"/>
    </row>
    <row r="12" spans="1:8" ht="38.25">
      <c r="B12" s="350"/>
      <c r="C12" s="981"/>
      <c r="D12" s="186"/>
      <c r="E12" s="30" t="s">
        <v>176</v>
      </c>
      <c r="F12" s="30" t="s">
        <v>169</v>
      </c>
    </row>
    <row r="13" spans="1:8" ht="51">
      <c r="B13" s="351"/>
      <c r="C13" s="982"/>
      <c r="D13" s="187" t="s">
        <v>350</v>
      </c>
      <c r="E13" s="352" t="s">
        <v>177</v>
      </c>
      <c r="F13" s="352" t="s">
        <v>178</v>
      </c>
    </row>
    <row r="14" spans="1:8" ht="13.5">
      <c r="B14" s="353"/>
      <c r="C14" s="341"/>
      <c r="D14" s="190"/>
      <c r="E14" s="354" t="s">
        <v>525</v>
      </c>
      <c r="F14" s="354" t="s">
        <v>526</v>
      </c>
    </row>
    <row r="15" spans="1:8" ht="31.5" customHeight="1">
      <c r="A15" s="20" t="str">
        <f t="shared" ref="A15:A35" si="0">"r" &amp; RIGHT(1000+B15,3)</f>
        <v>r010</v>
      </c>
      <c r="B15" s="311" t="s">
        <v>525</v>
      </c>
      <c r="C15" s="74" t="s">
        <v>179</v>
      </c>
      <c r="D15" s="355" t="s">
        <v>180</v>
      </c>
      <c r="E15" s="356"/>
      <c r="F15" s="357">
        <f>SUM(F16:F21)</f>
        <v>19558</v>
      </c>
      <c r="H15" s="816">
        <f>+F15-39117</f>
        <v>-19559</v>
      </c>
    </row>
    <row r="16" spans="1:8" ht="25.5">
      <c r="A16" s="20" t="str">
        <f t="shared" si="0"/>
        <v>r020</v>
      </c>
      <c r="B16" s="151" t="s">
        <v>526</v>
      </c>
      <c r="C16" s="344" t="s">
        <v>57</v>
      </c>
      <c r="D16" s="314" t="s">
        <v>58</v>
      </c>
      <c r="E16" s="358"/>
      <c r="F16" s="76">
        <v>0</v>
      </c>
    </row>
    <row r="17" spans="1:12" ht="25.5">
      <c r="A17" s="20" t="str">
        <f t="shared" si="0"/>
        <v>r030</v>
      </c>
      <c r="B17" s="151" t="s">
        <v>527</v>
      </c>
      <c r="C17" s="344" t="s">
        <v>519</v>
      </c>
      <c r="D17" s="314" t="s">
        <v>59</v>
      </c>
      <c r="E17" s="358"/>
      <c r="F17" s="76">
        <v>0</v>
      </c>
    </row>
    <row r="18" spans="1:12" ht="25.5">
      <c r="A18" s="20" t="str">
        <f t="shared" si="0"/>
        <v>r040</v>
      </c>
      <c r="B18" s="151" t="s">
        <v>528</v>
      </c>
      <c r="C18" s="344" t="s">
        <v>60</v>
      </c>
      <c r="D18" s="314" t="s">
        <v>52</v>
      </c>
      <c r="E18" s="358"/>
      <c r="F18" s="76">
        <v>19558</v>
      </c>
      <c r="H18" s="839">
        <f>10000*1.95583</f>
        <v>19558.3</v>
      </c>
    </row>
    <row r="19" spans="1:12" ht="25.5">
      <c r="A19" s="20" t="str">
        <f t="shared" si="0"/>
        <v>r050</v>
      </c>
      <c r="B19" s="151" t="s">
        <v>529</v>
      </c>
      <c r="C19" s="344" t="s">
        <v>61</v>
      </c>
      <c r="D19" s="314" t="s">
        <v>54</v>
      </c>
      <c r="E19" s="358"/>
      <c r="F19" s="76">
        <v>0</v>
      </c>
    </row>
    <row r="20" spans="1:12" ht="25.5">
      <c r="A20" s="20" t="str">
        <f t="shared" si="0"/>
        <v>r060</v>
      </c>
      <c r="B20" s="151" t="s">
        <v>530</v>
      </c>
      <c r="C20" s="344" t="s">
        <v>62</v>
      </c>
      <c r="D20" s="314" t="s">
        <v>56</v>
      </c>
      <c r="E20" s="358"/>
      <c r="F20" s="76">
        <v>0</v>
      </c>
    </row>
    <row r="21" spans="1:12" ht="25.5">
      <c r="A21" s="20" t="str">
        <f t="shared" si="0"/>
        <v>r070</v>
      </c>
      <c r="B21" s="151" t="s">
        <v>531</v>
      </c>
      <c r="C21" s="37" t="s">
        <v>63</v>
      </c>
      <c r="D21" s="314" t="s">
        <v>64</v>
      </c>
      <c r="E21" s="359"/>
      <c r="F21" s="38">
        <v>0</v>
      </c>
    </row>
    <row r="22" spans="1:12" ht="38.25">
      <c r="A22" s="20" t="str">
        <f t="shared" si="0"/>
        <v>r080</v>
      </c>
      <c r="B22" s="151" t="s">
        <v>532</v>
      </c>
      <c r="C22" s="57" t="s">
        <v>181</v>
      </c>
      <c r="D22" s="360" t="s">
        <v>556</v>
      </c>
      <c r="E22" s="293">
        <f>SUM(E23:E28)</f>
        <v>9076</v>
      </c>
      <c r="F22" s="358"/>
    </row>
    <row r="23" spans="1:12" ht="25.5">
      <c r="A23" s="20" t="str">
        <f t="shared" si="0"/>
        <v>r090</v>
      </c>
      <c r="B23" s="151" t="s">
        <v>533</v>
      </c>
      <c r="C23" s="344" t="s">
        <v>57</v>
      </c>
      <c r="D23" s="314" t="s">
        <v>58</v>
      </c>
      <c r="E23" s="290">
        <v>0</v>
      </c>
      <c r="F23" s="358"/>
    </row>
    <row r="24" spans="1:12" ht="25.5">
      <c r="A24" s="20" t="str">
        <f t="shared" si="0"/>
        <v>r100</v>
      </c>
      <c r="B24" s="151" t="s">
        <v>535</v>
      </c>
      <c r="C24" s="344" t="s">
        <v>519</v>
      </c>
      <c r="D24" s="314" t="s">
        <v>59</v>
      </c>
      <c r="E24" s="290">
        <v>0</v>
      </c>
      <c r="F24" s="358"/>
    </row>
    <row r="25" spans="1:12" ht="25.5">
      <c r="A25" s="20" t="str">
        <f t="shared" si="0"/>
        <v>r110</v>
      </c>
      <c r="B25" s="151" t="s">
        <v>536</v>
      </c>
      <c r="C25" s="344" t="s">
        <v>60</v>
      </c>
      <c r="D25" s="314" t="s">
        <v>52</v>
      </c>
      <c r="E25" s="290">
        <v>9076</v>
      </c>
      <c r="F25" s="358"/>
    </row>
    <row r="26" spans="1:12" ht="25.5">
      <c r="A26" s="20" t="str">
        <f t="shared" si="0"/>
        <v>r120</v>
      </c>
      <c r="B26" s="151" t="s">
        <v>537</v>
      </c>
      <c r="C26" s="344" t="s">
        <v>61</v>
      </c>
      <c r="D26" s="314" t="s">
        <v>54</v>
      </c>
      <c r="E26" s="290">
        <v>0</v>
      </c>
      <c r="F26" s="358"/>
    </row>
    <row r="27" spans="1:12" ht="25.5">
      <c r="A27" s="20" t="str">
        <f t="shared" si="0"/>
        <v>r130</v>
      </c>
      <c r="B27" s="151" t="s">
        <v>538</v>
      </c>
      <c r="C27" s="156" t="s">
        <v>62</v>
      </c>
      <c r="D27" s="92" t="s">
        <v>56</v>
      </c>
      <c r="E27" s="290">
        <v>0</v>
      </c>
      <c r="F27" s="358"/>
    </row>
    <row r="28" spans="1:12" ht="25.5">
      <c r="A28" s="20" t="str">
        <f t="shared" si="0"/>
        <v>r140</v>
      </c>
      <c r="B28" s="151" t="s">
        <v>539</v>
      </c>
      <c r="C28" s="344" t="s">
        <v>63</v>
      </c>
      <c r="D28" s="94" t="s">
        <v>64</v>
      </c>
      <c r="E28" s="361">
        <v>0</v>
      </c>
      <c r="F28" s="359"/>
    </row>
    <row r="29" spans="1:12" ht="31.5" customHeight="1">
      <c r="A29" s="20" t="str">
        <f t="shared" si="0"/>
        <v>r150</v>
      </c>
      <c r="B29" s="151" t="s">
        <v>540</v>
      </c>
      <c r="C29" s="57" t="s">
        <v>182</v>
      </c>
      <c r="D29" s="75" t="s">
        <v>183</v>
      </c>
      <c r="E29" s="358"/>
      <c r="F29" s="293">
        <f>SUM(F30:F35)</f>
        <v>1179</v>
      </c>
    </row>
    <row r="30" spans="1:12" ht="25.5">
      <c r="A30" s="20" t="str">
        <f t="shared" si="0"/>
        <v>r160</v>
      </c>
      <c r="B30" s="151" t="s">
        <v>541</v>
      </c>
      <c r="C30" s="344" t="s">
        <v>57</v>
      </c>
      <c r="D30" s="314" t="s">
        <v>58</v>
      </c>
      <c r="E30" s="358"/>
      <c r="F30" s="290">
        <v>0</v>
      </c>
    </row>
    <row r="31" spans="1:12" ht="25.5">
      <c r="A31" s="20" t="str">
        <f t="shared" si="0"/>
        <v>r170</v>
      </c>
      <c r="B31" s="151" t="s">
        <v>542</v>
      </c>
      <c r="C31" s="344" t="s">
        <v>519</v>
      </c>
      <c r="D31" s="314" t="s">
        <v>59</v>
      </c>
      <c r="E31" s="358"/>
      <c r="F31" s="290">
        <v>0</v>
      </c>
    </row>
    <row r="32" spans="1:12" ht="25.5">
      <c r="A32" s="20" t="str">
        <f t="shared" si="0"/>
        <v>r180</v>
      </c>
      <c r="B32" s="151" t="s">
        <v>543</v>
      </c>
      <c r="C32" s="344" t="s">
        <v>60</v>
      </c>
      <c r="D32" s="314" t="s">
        <v>52</v>
      </c>
      <c r="E32" s="358"/>
      <c r="F32" s="290">
        <f>4929-3750</f>
        <v>1179</v>
      </c>
      <c r="I32" s="838">
        <f>4929-3761+1516</f>
        <v>2684</v>
      </c>
      <c r="K32" s="5">
        <f>4929</f>
        <v>4929</v>
      </c>
      <c r="L32" s="5" t="s">
        <v>781</v>
      </c>
    </row>
    <row r="33" spans="1:12" ht="26.25" thickBot="1">
      <c r="A33" s="20" t="str">
        <f t="shared" si="0"/>
        <v>r190</v>
      </c>
      <c r="B33" s="151" t="s">
        <v>609</v>
      </c>
      <c r="C33" s="344" t="s">
        <v>61</v>
      </c>
      <c r="D33" s="314" t="s">
        <v>54</v>
      </c>
      <c r="E33" s="358"/>
      <c r="F33" s="290">
        <v>0</v>
      </c>
      <c r="K33" s="5">
        <v>-3750</v>
      </c>
      <c r="L33" s="5" t="s">
        <v>782</v>
      </c>
    </row>
    <row r="34" spans="1:12" ht="26.25" thickBot="1">
      <c r="A34" s="20" t="str">
        <f t="shared" si="0"/>
        <v>r200</v>
      </c>
      <c r="B34" s="151" t="s">
        <v>610</v>
      </c>
      <c r="C34" s="119" t="s">
        <v>62</v>
      </c>
      <c r="D34" s="314" t="s">
        <v>56</v>
      </c>
      <c r="E34" s="358"/>
      <c r="F34" s="290">
        <v>0</v>
      </c>
      <c r="K34" s="844">
        <f>K32+K33</f>
        <v>1179</v>
      </c>
    </row>
    <row r="35" spans="1:12" ht="26.25" thickBot="1">
      <c r="A35" s="20" t="str">
        <f t="shared" si="0"/>
        <v>r210</v>
      </c>
      <c r="B35" s="362" t="s">
        <v>611</v>
      </c>
      <c r="C35" s="161" t="s">
        <v>63</v>
      </c>
      <c r="D35" s="363" t="s">
        <v>64</v>
      </c>
      <c r="E35" s="364"/>
      <c r="F35" s="365">
        <v>0</v>
      </c>
      <c r="K35" s="5">
        <v>1516</v>
      </c>
      <c r="L35" s="5" t="s">
        <v>783</v>
      </c>
    </row>
    <row r="36" spans="1:12" ht="13.5" thickBot="1">
      <c r="K36" s="843">
        <f>K35+K34</f>
        <v>2695</v>
      </c>
    </row>
  </sheetData>
  <mergeCells count="2">
    <mergeCell ref="C2:F2"/>
    <mergeCell ref="C12:C1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4" orientation="portrait" cellComments="asDisplayed" r:id="rId1"/>
  <headerFooter alignWithMargins="0">
    <oddHeader>&amp;CBG
ПРИЛОЖЕНИЕ III</oddHeader>
    <oddFooter>&amp;CСтр. &amp;P</oddFooter>
  </headerFooter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2">
    <tabColor rgb="FF66FFCC"/>
    <pageSetUpPr fitToPage="1"/>
  </sheetPr>
  <dimension ref="A1:H48"/>
  <sheetViews>
    <sheetView showGridLines="0" zoomScale="80" zoomScaleNormal="80" zoomScaleSheetLayoutView="80" workbookViewId="0">
      <selection activeCell="D20" sqref="D20"/>
    </sheetView>
  </sheetViews>
  <sheetFormatPr defaultRowHeight="12.75"/>
  <cols>
    <col min="1" max="1" width="3.7109375" style="366" customWidth="1"/>
    <col min="2" max="2" width="11.7109375" style="372" customWidth="1"/>
    <col min="3" max="3" width="33.42578125" style="372" customWidth="1"/>
    <col min="4" max="4" width="39.7109375" style="411" customWidth="1"/>
    <col min="5" max="8" width="18.7109375" style="372" customWidth="1"/>
    <col min="9" max="16384" width="9.140625" style="372"/>
  </cols>
  <sheetData>
    <row r="1" spans="1:8" s="9" customFormat="1">
      <c r="A1" s="194" t="s">
        <v>738</v>
      </c>
      <c r="D1" s="59"/>
      <c r="E1" s="59"/>
    </row>
    <row r="2" spans="1:8" s="9" customFormat="1" ht="13.5">
      <c r="A2" s="64"/>
      <c r="B2" s="12" t="e">
        <f>T(#REF!)</f>
        <v>#REF!</v>
      </c>
      <c r="C2" s="960" t="e">
        <f>T(#REF!)</f>
        <v>#REF!</v>
      </c>
      <c r="D2" s="960"/>
      <c r="E2" s="960"/>
      <c r="F2" s="960"/>
    </row>
    <row r="3" spans="1:8" s="9" customFormat="1" ht="13.5">
      <c r="A3" s="8"/>
      <c r="B3" s="14" t="e">
        <f>#REF!</f>
        <v>#REF!</v>
      </c>
      <c r="C3" s="15" t="s">
        <v>607</v>
      </c>
      <c r="D3" s="260"/>
      <c r="E3" s="65"/>
      <c r="F3" s="16"/>
    </row>
    <row r="4" spans="1:8" s="9" customFormat="1" ht="13.5">
      <c r="A4" s="8"/>
      <c r="B4" s="17" t="e">
        <f>T(#REF!)</f>
        <v>#REF!</v>
      </c>
      <c r="C4" s="15" t="s">
        <v>608</v>
      </c>
      <c r="D4" s="260"/>
      <c r="E4" s="65"/>
      <c r="F4" s="16"/>
    </row>
    <row r="5" spans="1:8" s="9" customFormat="1">
      <c r="A5" s="20"/>
      <c r="D5" s="59"/>
      <c r="E5" s="19"/>
      <c r="H5" s="19" t="s">
        <v>629</v>
      </c>
    </row>
    <row r="6" spans="1:8">
      <c r="B6" s="367" t="s">
        <v>184</v>
      </c>
      <c r="C6" s="368"/>
      <c r="D6" s="369"/>
      <c r="E6" s="370"/>
      <c r="F6" s="371"/>
      <c r="G6" s="371"/>
    </row>
    <row r="7" spans="1:8" s="23" customFormat="1">
      <c r="A7" s="262">
        <v>5</v>
      </c>
      <c r="B7" s="263"/>
      <c r="C7" s="264"/>
      <c r="D7" s="298"/>
      <c r="E7" s="263" t="s">
        <v>630</v>
      </c>
      <c r="F7" s="263" t="s">
        <v>631</v>
      </c>
      <c r="G7" s="263" t="s">
        <v>632</v>
      </c>
      <c r="H7" s="263" t="s">
        <v>633</v>
      </c>
    </row>
    <row r="8" spans="1:8" s="5" customFormat="1">
      <c r="A8" s="100"/>
      <c r="B8" s="3"/>
      <c r="C8" s="266"/>
      <c r="D8" s="373"/>
      <c r="E8" s="3"/>
      <c r="F8" s="3"/>
    </row>
    <row r="9" spans="1:8" s="5" customFormat="1">
      <c r="A9" s="100"/>
      <c r="B9" s="3"/>
      <c r="C9" s="266"/>
      <c r="D9" s="373"/>
      <c r="E9" s="3"/>
      <c r="F9" s="3"/>
    </row>
    <row r="10" spans="1:8" s="5" customFormat="1">
      <c r="A10" s="100"/>
      <c r="B10" s="3"/>
      <c r="C10" s="266"/>
      <c r="D10" s="373"/>
      <c r="E10" s="3"/>
      <c r="F10" s="3"/>
    </row>
    <row r="11" spans="1:8" s="5" customFormat="1">
      <c r="A11" s="100"/>
      <c r="B11" s="3"/>
      <c r="C11" s="266"/>
      <c r="D11" s="373"/>
      <c r="E11" s="3"/>
      <c r="F11" s="3"/>
    </row>
    <row r="12" spans="1:8" ht="15" customHeight="1">
      <c r="B12" s="374"/>
      <c r="C12" s="985" t="s">
        <v>185</v>
      </c>
      <c r="D12" s="375"/>
      <c r="E12" s="983" t="s">
        <v>352</v>
      </c>
      <c r="F12" s="984"/>
      <c r="G12" s="983" t="s">
        <v>186</v>
      </c>
      <c r="H12" s="984"/>
    </row>
    <row r="13" spans="1:8" ht="38.25">
      <c r="B13" s="376"/>
      <c r="C13" s="986"/>
      <c r="D13" s="377"/>
      <c r="E13" s="378" t="s">
        <v>187</v>
      </c>
      <c r="F13" s="379" t="s">
        <v>395</v>
      </c>
      <c r="G13" s="378" t="s">
        <v>188</v>
      </c>
      <c r="H13" s="379" t="s">
        <v>189</v>
      </c>
    </row>
    <row r="14" spans="1:8" ht="25.5">
      <c r="B14" s="376"/>
      <c r="C14" s="380"/>
      <c r="D14" s="377" t="s">
        <v>350</v>
      </c>
      <c r="E14" s="381" t="s">
        <v>190</v>
      </c>
      <c r="F14" s="382" t="s">
        <v>190</v>
      </c>
      <c r="G14" s="381" t="s">
        <v>191</v>
      </c>
      <c r="H14" s="382" t="s">
        <v>192</v>
      </c>
    </row>
    <row r="15" spans="1:8" ht="13.5">
      <c r="B15" s="383"/>
      <c r="C15" s="384"/>
      <c r="D15" s="377"/>
      <c r="E15" s="385" t="s">
        <v>525</v>
      </c>
      <c r="F15" s="386" t="s">
        <v>526</v>
      </c>
      <c r="G15" s="385" t="s">
        <v>527</v>
      </c>
      <c r="H15" s="386" t="s">
        <v>528</v>
      </c>
    </row>
    <row r="16" spans="1:8">
      <c r="A16" s="20" t="str">
        <f t="shared" ref="A16:A47" si="0">"r" &amp; RIGHT(1000+B16,3)</f>
        <v>r010</v>
      </c>
      <c r="B16" s="387" t="s">
        <v>525</v>
      </c>
      <c r="C16" s="759" t="s">
        <v>193</v>
      </c>
      <c r="D16" s="760" t="s">
        <v>194</v>
      </c>
      <c r="E16" s="761">
        <f>SUM(E18:E21)</f>
        <v>1436</v>
      </c>
      <c r="F16" s="761">
        <f t="shared" ref="F16:H16" si="1">SUM(F18:F21)</f>
        <v>888</v>
      </c>
      <c r="G16" s="761">
        <f t="shared" si="1"/>
        <v>78232</v>
      </c>
      <c r="H16" s="761">
        <f t="shared" si="1"/>
        <v>0</v>
      </c>
    </row>
    <row r="17" spans="1:8">
      <c r="A17" s="20" t="str">
        <f t="shared" si="0"/>
        <v>r020</v>
      </c>
      <c r="B17" s="318" t="s">
        <v>526</v>
      </c>
      <c r="C17" s="388" t="s">
        <v>195</v>
      </c>
      <c r="D17" s="389" t="s">
        <v>196</v>
      </c>
      <c r="E17" s="768">
        <v>0</v>
      </c>
      <c r="F17" s="768">
        <v>0</v>
      </c>
      <c r="G17" s="768">
        <v>0</v>
      </c>
      <c r="H17" s="153"/>
    </row>
    <row r="18" spans="1:8">
      <c r="A18" s="20" t="str">
        <f t="shared" si="0"/>
        <v>r030</v>
      </c>
      <c r="B18" s="387" t="s">
        <v>527</v>
      </c>
      <c r="C18" s="392" t="s">
        <v>197</v>
      </c>
      <c r="D18" s="393"/>
      <c r="E18" s="394">
        <v>0</v>
      </c>
      <c r="F18" s="394">
        <v>0</v>
      </c>
      <c r="G18" s="395">
        <v>0</v>
      </c>
      <c r="H18" s="395">
        <v>0</v>
      </c>
    </row>
    <row r="19" spans="1:8">
      <c r="A19" s="20" t="str">
        <f t="shared" si="0"/>
        <v>r040</v>
      </c>
      <c r="B19" s="318" t="s">
        <v>528</v>
      </c>
      <c r="C19" s="396" t="s">
        <v>198</v>
      </c>
      <c r="D19" s="397"/>
      <c r="E19" s="390">
        <v>1436</v>
      </c>
      <c r="F19" s="390">
        <v>888</v>
      </c>
      <c r="G19" s="391">
        <v>78232</v>
      </c>
      <c r="H19" s="153"/>
    </row>
    <row r="20" spans="1:8">
      <c r="A20" s="20" t="str">
        <f t="shared" si="0"/>
        <v>r050</v>
      </c>
      <c r="B20" s="318" t="s">
        <v>529</v>
      </c>
      <c r="C20" s="396" t="s">
        <v>199</v>
      </c>
      <c r="D20" s="397"/>
      <c r="E20" s="390">
        <v>0</v>
      </c>
      <c r="F20" s="390">
        <v>0</v>
      </c>
      <c r="G20" s="391">
        <v>0</v>
      </c>
      <c r="H20" s="390">
        <v>0</v>
      </c>
    </row>
    <row r="21" spans="1:8">
      <c r="A21" s="20" t="str">
        <f t="shared" si="0"/>
        <v>r060</v>
      </c>
      <c r="B21" s="318" t="s">
        <v>530</v>
      </c>
      <c r="C21" s="396" t="s">
        <v>200</v>
      </c>
      <c r="D21" s="397"/>
      <c r="E21" s="390">
        <v>0</v>
      </c>
      <c r="F21" s="390">
        <v>0</v>
      </c>
      <c r="G21" s="391">
        <v>0</v>
      </c>
      <c r="H21" s="153"/>
    </row>
    <row r="22" spans="1:8">
      <c r="A22" s="20" t="str">
        <f t="shared" si="0"/>
        <v>r070</v>
      </c>
      <c r="B22" s="318" t="s">
        <v>531</v>
      </c>
      <c r="C22" s="762" t="s">
        <v>201</v>
      </c>
      <c r="D22" s="763" t="s">
        <v>202</v>
      </c>
      <c r="E22" s="761">
        <f>SUM(E24:E27)</f>
        <v>0</v>
      </c>
      <c r="F22" s="761">
        <f t="shared" ref="F22:H22" si="2">SUM(F24:F27)</f>
        <v>0</v>
      </c>
      <c r="G22" s="761">
        <f t="shared" si="2"/>
        <v>0</v>
      </c>
      <c r="H22" s="761">
        <f t="shared" si="2"/>
        <v>0</v>
      </c>
    </row>
    <row r="23" spans="1:8">
      <c r="A23" s="20" t="str">
        <f t="shared" si="0"/>
        <v>r080</v>
      </c>
      <c r="B23" s="318" t="s">
        <v>532</v>
      </c>
      <c r="C23" s="388" t="s">
        <v>195</v>
      </c>
      <c r="D23" s="389" t="s">
        <v>196</v>
      </c>
      <c r="E23" s="768">
        <v>0</v>
      </c>
      <c r="F23" s="768">
        <v>0</v>
      </c>
      <c r="G23" s="768">
        <v>0</v>
      </c>
      <c r="H23" s="153"/>
    </row>
    <row r="24" spans="1:8">
      <c r="A24" s="20" t="str">
        <f t="shared" si="0"/>
        <v>r090</v>
      </c>
      <c r="B24" s="318" t="s">
        <v>533</v>
      </c>
      <c r="C24" s="396" t="s">
        <v>197</v>
      </c>
      <c r="D24" s="389"/>
      <c r="E24" s="390">
        <v>0</v>
      </c>
      <c r="F24" s="390">
        <v>0</v>
      </c>
      <c r="G24" s="391">
        <v>0</v>
      </c>
      <c r="H24" s="390">
        <v>0</v>
      </c>
    </row>
    <row r="25" spans="1:8">
      <c r="A25" s="20" t="str">
        <f t="shared" si="0"/>
        <v>r100</v>
      </c>
      <c r="B25" s="151" t="s">
        <v>535</v>
      </c>
      <c r="C25" s="396" t="s">
        <v>198</v>
      </c>
      <c r="D25" s="397"/>
      <c r="E25" s="390">
        <v>0</v>
      </c>
      <c r="F25" s="390">
        <v>0</v>
      </c>
      <c r="G25" s="391">
        <v>0</v>
      </c>
      <c r="H25" s="153"/>
    </row>
    <row r="26" spans="1:8">
      <c r="A26" s="20" t="str">
        <f t="shared" si="0"/>
        <v>r110</v>
      </c>
      <c r="B26" s="151" t="s">
        <v>536</v>
      </c>
      <c r="C26" s="396" t="s">
        <v>199</v>
      </c>
      <c r="D26" s="397"/>
      <c r="E26" s="390">
        <v>0</v>
      </c>
      <c r="F26" s="390">
        <v>0</v>
      </c>
      <c r="G26" s="391">
        <v>0</v>
      </c>
      <c r="H26" s="390">
        <v>0</v>
      </c>
    </row>
    <row r="27" spans="1:8">
      <c r="A27" s="20" t="str">
        <f t="shared" si="0"/>
        <v>r120</v>
      </c>
      <c r="B27" s="151" t="s">
        <v>537</v>
      </c>
      <c r="C27" s="396" t="s">
        <v>200</v>
      </c>
      <c r="D27" s="397"/>
      <c r="E27" s="390">
        <v>0</v>
      </c>
      <c r="F27" s="390">
        <v>0</v>
      </c>
      <c r="G27" s="391">
        <v>0</v>
      </c>
      <c r="H27" s="153"/>
    </row>
    <row r="28" spans="1:8">
      <c r="A28" s="20" t="str">
        <f t="shared" si="0"/>
        <v>r130</v>
      </c>
      <c r="B28" s="151" t="s">
        <v>538</v>
      </c>
      <c r="C28" s="762" t="s">
        <v>203</v>
      </c>
      <c r="D28" s="763" t="s">
        <v>204</v>
      </c>
      <c r="E28" s="761">
        <f>SUM(E30:E33)</f>
        <v>0</v>
      </c>
      <c r="F28" s="761">
        <f t="shared" ref="F28:H28" si="3">SUM(F30:F33)</f>
        <v>0</v>
      </c>
      <c r="G28" s="761">
        <f t="shared" si="3"/>
        <v>0</v>
      </c>
      <c r="H28" s="761">
        <f t="shared" si="3"/>
        <v>0</v>
      </c>
    </row>
    <row r="29" spans="1:8">
      <c r="A29" s="20" t="str">
        <f t="shared" si="0"/>
        <v>r140</v>
      </c>
      <c r="B29" s="151" t="s">
        <v>539</v>
      </c>
      <c r="C29" s="388" t="s">
        <v>195</v>
      </c>
      <c r="D29" s="389" t="s">
        <v>196</v>
      </c>
      <c r="E29" s="768">
        <v>0</v>
      </c>
      <c r="F29" s="768">
        <v>0</v>
      </c>
      <c r="G29" s="768">
        <v>0</v>
      </c>
      <c r="H29" s="153"/>
    </row>
    <row r="30" spans="1:8">
      <c r="A30" s="20" t="str">
        <f t="shared" si="0"/>
        <v>r150</v>
      </c>
      <c r="B30" s="151" t="s">
        <v>540</v>
      </c>
      <c r="C30" s="396" t="s">
        <v>197</v>
      </c>
      <c r="D30" s="389"/>
      <c r="E30" s="390">
        <v>0</v>
      </c>
      <c r="F30" s="390">
        <v>0</v>
      </c>
      <c r="G30" s="391">
        <v>0</v>
      </c>
      <c r="H30" s="390">
        <v>0</v>
      </c>
    </row>
    <row r="31" spans="1:8">
      <c r="A31" s="20" t="str">
        <f t="shared" si="0"/>
        <v>r160</v>
      </c>
      <c r="B31" s="151" t="s">
        <v>541</v>
      </c>
      <c r="C31" s="396" t="s">
        <v>198</v>
      </c>
      <c r="D31" s="397"/>
      <c r="E31" s="390">
        <v>0</v>
      </c>
      <c r="F31" s="390">
        <v>0</v>
      </c>
      <c r="G31" s="391">
        <v>0</v>
      </c>
      <c r="H31" s="153"/>
    </row>
    <row r="32" spans="1:8">
      <c r="A32" s="20" t="str">
        <f t="shared" si="0"/>
        <v>r170</v>
      </c>
      <c r="B32" s="151" t="s">
        <v>542</v>
      </c>
      <c r="C32" s="396" t="s">
        <v>199</v>
      </c>
      <c r="D32" s="397"/>
      <c r="E32" s="390">
        <v>0</v>
      </c>
      <c r="F32" s="390">
        <v>0</v>
      </c>
      <c r="G32" s="391">
        <v>0</v>
      </c>
      <c r="H32" s="390">
        <v>0</v>
      </c>
    </row>
    <row r="33" spans="1:8">
      <c r="A33" s="20" t="str">
        <f t="shared" si="0"/>
        <v>r180</v>
      </c>
      <c r="B33" s="151" t="s">
        <v>543</v>
      </c>
      <c r="C33" s="396" t="s">
        <v>200</v>
      </c>
      <c r="D33" s="397"/>
      <c r="E33" s="390">
        <v>0</v>
      </c>
      <c r="F33" s="390">
        <v>0</v>
      </c>
      <c r="G33" s="391">
        <v>0</v>
      </c>
      <c r="H33" s="153"/>
    </row>
    <row r="34" spans="1:8">
      <c r="A34" s="20" t="str">
        <f t="shared" si="0"/>
        <v>r190</v>
      </c>
      <c r="B34" s="151" t="s">
        <v>609</v>
      </c>
      <c r="C34" s="762" t="s">
        <v>205</v>
      </c>
      <c r="D34" s="763" t="s">
        <v>206</v>
      </c>
      <c r="E34" s="761">
        <f>SUM(E36:E39)</f>
        <v>0</v>
      </c>
      <c r="F34" s="761">
        <f t="shared" ref="F34:H34" si="4">SUM(F36:F39)</f>
        <v>0</v>
      </c>
      <c r="G34" s="761">
        <f t="shared" si="4"/>
        <v>0</v>
      </c>
      <c r="H34" s="761">
        <f t="shared" si="4"/>
        <v>0</v>
      </c>
    </row>
    <row r="35" spans="1:8">
      <c r="A35" s="20" t="str">
        <f t="shared" si="0"/>
        <v>r200</v>
      </c>
      <c r="B35" s="151" t="s">
        <v>610</v>
      </c>
      <c r="C35" s="388" t="s">
        <v>195</v>
      </c>
      <c r="D35" s="398" t="s">
        <v>196</v>
      </c>
      <c r="E35" s="768">
        <v>0</v>
      </c>
      <c r="F35" s="768">
        <v>0</v>
      </c>
      <c r="G35" s="768">
        <v>0</v>
      </c>
      <c r="H35" s="153"/>
    </row>
    <row r="36" spans="1:8">
      <c r="A36" s="20" t="str">
        <f t="shared" si="0"/>
        <v>r210</v>
      </c>
      <c r="B36" s="151" t="s">
        <v>611</v>
      </c>
      <c r="C36" s="396" t="s">
        <v>207</v>
      </c>
      <c r="D36" s="398"/>
      <c r="E36" s="391">
        <v>0</v>
      </c>
      <c r="F36" s="391">
        <v>0</v>
      </c>
      <c r="G36" s="391">
        <v>0</v>
      </c>
      <c r="H36" s="390">
        <v>0</v>
      </c>
    </row>
    <row r="37" spans="1:8">
      <c r="A37" s="20" t="str">
        <f t="shared" si="0"/>
        <v>r220</v>
      </c>
      <c r="B37" s="151" t="s">
        <v>612</v>
      </c>
      <c r="C37" s="396" t="s">
        <v>208</v>
      </c>
      <c r="D37" s="399"/>
      <c r="E37" s="391">
        <v>0</v>
      </c>
      <c r="F37" s="391">
        <v>0</v>
      </c>
      <c r="G37" s="391">
        <v>0</v>
      </c>
      <c r="H37" s="390"/>
    </row>
    <row r="38" spans="1:8">
      <c r="A38" s="20" t="str">
        <f t="shared" si="0"/>
        <v>r230</v>
      </c>
      <c r="B38" s="151" t="s">
        <v>613</v>
      </c>
      <c r="C38" s="396" t="s">
        <v>209</v>
      </c>
      <c r="D38" s="399"/>
      <c r="E38" s="391">
        <v>0</v>
      </c>
      <c r="F38" s="391">
        <v>0</v>
      </c>
      <c r="G38" s="391">
        <v>0</v>
      </c>
      <c r="H38" s="390">
        <v>0</v>
      </c>
    </row>
    <row r="39" spans="1:8">
      <c r="A39" s="20" t="str">
        <f t="shared" si="0"/>
        <v>r240</v>
      </c>
      <c r="B39" s="151" t="s">
        <v>614</v>
      </c>
      <c r="C39" s="396" t="s">
        <v>210</v>
      </c>
      <c r="D39" s="399"/>
      <c r="E39" s="391">
        <v>0</v>
      </c>
      <c r="F39" s="391">
        <v>0</v>
      </c>
      <c r="G39" s="391">
        <v>0</v>
      </c>
      <c r="H39" s="390"/>
    </row>
    <row r="40" spans="1:8">
      <c r="A40" s="20" t="str">
        <f t="shared" si="0"/>
        <v>r250</v>
      </c>
      <c r="B40" s="151" t="s">
        <v>615</v>
      </c>
      <c r="C40" s="762" t="s">
        <v>211</v>
      </c>
      <c r="D40" s="763" t="s">
        <v>212</v>
      </c>
      <c r="E40" s="764">
        <v>0</v>
      </c>
      <c r="F40" s="764">
        <v>0</v>
      </c>
      <c r="G40" s="764">
        <v>0</v>
      </c>
      <c r="H40" s="696">
        <v>0</v>
      </c>
    </row>
    <row r="41" spans="1:8">
      <c r="A41" s="20" t="str">
        <f t="shared" si="0"/>
        <v>r260</v>
      </c>
      <c r="B41" s="151" t="s">
        <v>616</v>
      </c>
      <c r="C41" s="388" t="s">
        <v>195</v>
      </c>
      <c r="D41" s="398" t="s">
        <v>196</v>
      </c>
      <c r="E41" s="768">
        <v>0</v>
      </c>
      <c r="F41" s="768">
        <v>0</v>
      </c>
      <c r="G41" s="768">
        <v>0</v>
      </c>
      <c r="H41" s="153"/>
    </row>
    <row r="42" spans="1:8">
      <c r="A42" s="20" t="str">
        <f t="shared" si="0"/>
        <v>r270</v>
      </c>
      <c r="B42" s="323" t="s">
        <v>617</v>
      </c>
      <c r="C42" s="762" t="s">
        <v>210</v>
      </c>
      <c r="D42" s="763" t="s">
        <v>213</v>
      </c>
      <c r="E42" s="764">
        <v>0</v>
      </c>
      <c r="F42" s="764">
        <v>0</v>
      </c>
      <c r="G42" s="764">
        <v>0</v>
      </c>
      <c r="H42" s="696">
        <v>0</v>
      </c>
    </row>
    <row r="43" spans="1:8">
      <c r="A43" s="20" t="str">
        <f t="shared" si="0"/>
        <v>r280</v>
      </c>
      <c r="B43" s="151" t="s">
        <v>618</v>
      </c>
      <c r="C43" s="401" t="s">
        <v>195</v>
      </c>
      <c r="D43" s="398" t="s">
        <v>196</v>
      </c>
      <c r="E43" s="768">
        <v>0</v>
      </c>
      <c r="F43" s="768">
        <v>0</v>
      </c>
      <c r="G43" s="768">
        <v>0</v>
      </c>
      <c r="H43" s="296"/>
    </row>
    <row r="44" spans="1:8">
      <c r="A44" s="20" t="str">
        <f t="shared" si="0"/>
        <v>r290</v>
      </c>
      <c r="B44" s="326" t="s">
        <v>619</v>
      </c>
      <c r="C44" s="765" t="s">
        <v>214</v>
      </c>
      <c r="D44" s="766" t="s">
        <v>362</v>
      </c>
      <c r="E44" s="767">
        <f>E42+E40+E34+E28+E22+E16</f>
        <v>1436</v>
      </c>
      <c r="F44" s="767">
        <f t="shared" ref="F44:H44" si="5">F42+F40+F34+F28+F22+F16</f>
        <v>888</v>
      </c>
      <c r="G44" s="767">
        <f t="shared" si="5"/>
        <v>78232</v>
      </c>
      <c r="H44" s="767">
        <f t="shared" si="5"/>
        <v>0</v>
      </c>
    </row>
    <row r="45" spans="1:8" ht="25.5">
      <c r="A45" s="20" t="str">
        <f t="shared" si="0"/>
        <v>r300</v>
      </c>
      <c r="B45" s="311" t="s">
        <v>620</v>
      </c>
      <c r="C45" s="404" t="s">
        <v>215</v>
      </c>
      <c r="D45" s="405" t="s">
        <v>239</v>
      </c>
      <c r="E45" s="406">
        <v>0</v>
      </c>
      <c r="F45" s="406">
        <v>1053</v>
      </c>
      <c r="G45" s="406">
        <v>39116</v>
      </c>
      <c r="H45" s="150"/>
    </row>
    <row r="46" spans="1:8" ht="25.5">
      <c r="A46" s="20" t="str">
        <f t="shared" si="0"/>
        <v>r310</v>
      </c>
      <c r="B46" s="151" t="s">
        <v>621</v>
      </c>
      <c r="C46" s="407" t="s">
        <v>216</v>
      </c>
      <c r="D46" s="408" t="s">
        <v>217</v>
      </c>
      <c r="E46" s="391">
        <v>0</v>
      </c>
      <c r="F46" s="391">
        <v>0</v>
      </c>
      <c r="G46" s="391">
        <v>0</v>
      </c>
      <c r="H46" s="153"/>
    </row>
    <row r="47" spans="1:8">
      <c r="A47" s="20" t="str">
        <f t="shared" si="0"/>
        <v>r320</v>
      </c>
      <c r="B47" s="362" t="s">
        <v>622</v>
      </c>
      <c r="C47" s="409" t="s">
        <v>218</v>
      </c>
      <c r="D47" s="410" t="s">
        <v>219</v>
      </c>
      <c r="E47" s="402">
        <v>1846</v>
      </c>
      <c r="F47" s="402">
        <v>0</v>
      </c>
      <c r="G47" s="402">
        <v>39116</v>
      </c>
      <c r="H47" s="296"/>
    </row>
    <row r="48" spans="1:8">
      <c r="E48" s="769">
        <f>E44-F_01.01!E19</f>
        <v>188</v>
      </c>
      <c r="F48" s="769">
        <f>F44-F_01.02!E13</f>
        <v>132</v>
      </c>
    </row>
  </sheetData>
  <mergeCells count="4">
    <mergeCell ref="E12:F12"/>
    <mergeCell ref="G12:H12"/>
    <mergeCell ref="C12:C13"/>
    <mergeCell ref="C2:F2"/>
  </mergeCells>
  <phoneticPr fontId="0" type="noConversion"/>
  <printOptions horizontalCentered="1"/>
  <pageMargins left="0.7" right="0.7" top="0.75" bottom="0.75" header="0.3" footer="0.3"/>
  <pageSetup paperSize="9" scale="63" orientation="landscape" cellComments="asDisplayed" r:id="rId1"/>
  <headerFooter alignWithMargins="0">
    <oddHeader>&amp;CBG
ПРИЛОЖЕНИЕ III</oddHeader>
    <oddFooter>&amp;CСтр. &amp;P</oddFooter>
  </headerFooter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3">
    <tabColor theme="1"/>
    <pageSetUpPr fitToPage="1"/>
  </sheetPr>
  <dimension ref="A1:H68"/>
  <sheetViews>
    <sheetView showGridLines="0" zoomScaleNormal="100" zoomScaleSheetLayoutView="100" workbookViewId="0">
      <selection activeCell="C12" sqref="C12:C14"/>
    </sheetView>
  </sheetViews>
  <sheetFormatPr defaultColWidth="10.42578125" defaultRowHeight="12.75"/>
  <cols>
    <col min="1" max="1" width="3.7109375" style="366" customWidth="1"/>
    <col min="2" max="2" width="11.7109375" style="372" customWidth="1"/>
    <col min="3" max="3" width="50.7109375" style="372" customWidth="1"/>
    <col min="4" max="4" width="63.42578125" style="411" bestFit="1" customWidth="1"/>
    <col min="5" max="5" width="16.7109375" style="415" customWidth="1"/>
    <col min="6" max="8" width="16.7109375" style="372" customWidth="1"/>
    <col min="9" max="16384" width="10.42578125" style="372"/>
  </cols>
  <sheetData>
    <row r="1" spans="1:8" s="9" customFormat="1">
      <c r="A1" s="194" t="s">
        <v>737</v>
      </c>
      <c r="D1" s="59"/>
      <c r="E1" s="59"/>
    </row>
    <row r="2" spans="1:8" s="9" customFormat="1" ht="13.5">
      <c r="A2" s="64"/>
      <c r="B2" s="12" t="e">
        <f>T(#REF!)</f>
        <v>#REF!</v>
      </c>
      <c r="C2" s="960" t="e">
        <f>T(#REF!)</f>
        <v>#REF!</v>
      </c>
      <c r="D2" s="960"/>
      <c r="E2" s="960"/>
      <c r="F2" s="960"/>
    </row>
    <row r="3" spans="1:8" s="9" customFormat="1" ht="13.5">
      <c r="A3" s="8"/>
      <c r="B3" s="14" t="e">
        <f>#REF!</f>
        <v>#REF!</v>
      </c>
      <c r="C3" s="15" t="s">
        <v>607</v>
      </c>
      <c r="D3" s="260"/>
      <c r="E3" s="65"/>
      <c r="F3" s="16"/>
    </row>
    <row r="4" spans="1:8" s="9" customFormat="1" ht="13.5">
      <c r="A4" s="8"/>
      <c r="B4" s="17" t="e">
        <f>T(#REF!)</f>
        <v>#REF!</v>
      </c>
      <c r="C4" s="15" t="s">
        <v>608</v>
      </c>
      <c r="D4" s="260"/>
      <c r="E4" s="65"/>
      <c r="F4" s="16"/>
    </row>
    <row r="5" spans="1:8" s="9" customFormat="1">
      <c r="A5" s="20"/>
      <c r="D5" s="59"/>
      <c r="E5" s="19"/>
      <c r="H5" s="19" t="s">
        <v>629</v>
      </c>
    </row>
    <row r="6" spans="1:8">
      <c r="B6" s="412" t="s">
        <v>220</v>
      </c>
      <c r="C6" s="413"/>
      <c r="D6" s="414"/>
    </row>
    <row r="7" spans="1:8" s="416" customFormat="1">
      <c r="A7" s="262">
        <v>5</v>
      </c>
      <c r="B7" s="263"/>
      <c r="C7" s="264"/>
      <c r="D7" s="298"/>
      <c r="E7" s="263" t="s">
        <v>630</v>
      </c>
      <c r="F7" s="263" t="s">
        <v>631</v>
      </c>
      <c r="G7" s="263" t="s">
        <v>632</v>
      </c>
      <c r="H7" s="263" t="s">
        <v>633</v>
      </c>
    </row>
    <row r="8" spans="1:8">
      <c r="B8" s="417" t="s">
        <v>221</v>
      </c>
      <c r="C8" s="413"/>
      <c r="D8" s="418"/>
    </row>
    <row r="9" spans="1:8">
      <c r="B9" s="417"/>
      <c r="C9" s="413"/>
      <c r="D9" s="418"/>
    </row>
    <row r="10" spans="1:8">
      <c r="B10" s="417"/>
      <c r="C10" s="413"/>
      <c r="D10" s="418"/>
    </row>
    <row r="11" spans="1:8">
      <c r="B11" s="413"/>
      <c r="C11" s="413"/>
      <c r="D11" s="414"/>
    </row>
    <row r="12" spans="1:8" ht="21.75" customHeight="1">
      <c r="B12" s="419"/>
      <c r="C12" s="989" t="s">
        <v>222</v>
      </c>
      <c r="D12" s="420"/>
      <c r="E12" s="987" t="s">
        <v>352</v>
      </c>
      <c r="F12" s="988"/>
      <c r="G12" s="987" t="s">
        <v>186</v>
      </c>
      <c r="H12" s="988"/>
    </row>
    <row r="13" spans="1:8" ht="25.5">
      <c r="B13" s="376"/>
      <c r="C13" s="990"/>
      <c r="D13" s="421" t="s">
        <v>223</v>
      </c>
      <c r="E13" s="378" t="s">
        <v>224</v>
      </c>
      <c r="F13" s="378" t="s">
        <v>225</v>
      </c>
      <c r="G13" s="378" t="s">
        <v>226</v>
      </c>
      <c r="H13" s="379" t="s">
        <v>227</v>
      </c>
    </row>
    <row r="14" spans="1:8" ht="38.25">
      <c r="B14" s="376"/>
      <c r="C14" s="990"/>
      <c r="D14" s="422"/>
      <c r="E14" s="423" t="s">
        <v>190</v>
      </c>
      <c r="F14" s="423" t="s">
        <v>190</v>
      </c>
      <c r="G14" s="423" t="s">
        <v>228</v>
      </c>
      <c r="H14" s="423" t="s">
        <v>229</v>
      </c>
    </row>
    <row r="15" spans="1:8" ht="13.5">
      <c r="B15" s="383"/>
      <c r="C15" s="424"/>
      <c r="D15" s="425"/>
      <c r="E15" s="426" t="s">
        <v>525</v>
      </c>
      <c r="F15" s="426" t="s">
        <v>526</v>
      </c>
      <c r="G15" s="426" t="s">
        <v>527</v>
      </c>
      <c r="H15" s="426" t="s">
        <v>528</v>
      </c>
    </row>
    <row r="16" spans="1:8" ht="12" customHeight="1">
      <c r="A16" s="20" t="str">
        <f t="shared" ref="A16:A68" si="0">"r" &amp; RIGHT(1000+B16,3)</f>
        <v>r010</v>
      </c>
      <c r="B16" s="427" t="s">
        <v>525</v>
      </c>
      <c r="C16" s="428" t="s">
        <v>193</v>
      </c>
      <c r="D16" s="429" t="s">
        <v>194</v>
      </c>
      <c r="E16" s="430"/>
      <c r="F16" s="430"/>
      <c r="G16" s="430"/>
      <c r="H16" s="430"/>
    </row>
    <row r="17" spans="1:8" ht="12" customHeight="1">
      <c r="A17" s="20" t="str">
        <f t="shared" si="0"/>
        <v>r020</v>
      </c>
      <c r="B17" s="427" t="s">
        <v>526</v>
      </c>
      <c r="C17" s="431" t="s">
        <v>197</v>
      </c>
      <c r="D17" s="432"/>
      <c r="E17" s="391"/>
      <c r="F17" s="391"/>
      <c r="G17" s="391"/>
      <c r="H17" s="391"/>
    </row>
    <row r="18" spans="1:8" ht="12" customHeight="1">
      <c r="A18" s="20" t="str">
        <f t="shared" si="0"/>
        <v>r030</v>
      </c>
      <c r="B18" s="433" t="s">
        <v>527</v>
      </c>
      <c r="C18" s="431" t="s">
        <v>198</v>
      </c>
      <c r="D18" s="434"/>
      <c r="E18" s="391"/>
      <c r="F18" s="391"/>
      <c r="G18" s="391"/>
      <c r="H18" s="435"/>
    </row>
    <row r="19" spans="1:8" ht="12" customHeight="1">
      <c r="A19" s="20" t="str">
        <f t="shared" si="0"/>
        <v>r040</v>
      </c>
      <c r="B19" s="433" t="s">
        <v>528</v>
      </c>
      <c r="C19" s="431" t="s">
        <v>199</v>
      </c>
      <c r="D19" s="434"/>
      <c r="E19" s="391"/>
      <c r="F19" s="391"/>
      <c r="G19" s="391"/>
      <c r="H19" s="390"/>
    </row>
    <row r="20" spans="1:8" ht="12" customHeight="1">
      <c r="A20" s="20" t="str">
        <f t="shared" si="0"/>
        <v>r050</v>
      </c>
      <c r="B20" s="433" t="s">
        <v>529</v>
      </c>
      <c r="C20" s="431" t="s">
        <v>200</v>
      </c>
      <c r="D20" s="434"/>
      <c r="E20" s="391"/>
      <c r="F20" s="391"/>
      <c r="G20" s="391"/>
      <c r="H20" s="435"/>
    </row>
    <row r="21" spans="1:8" ht="12" customHeight="1">
      <c r="A21" s="20" t="str">
        <f t="shared" si="0"/>
        <v>r060</v>
      </c>
      <c r="B21" s="433" t="s">
        <v>530</v>
      </c>
      <c r="C21" s="436" t="s">
        <v>201</v>
      </c>
      <c r="D21" s="429" t="s">
        <v>202</v>
      </c>
      <c r="E21" s="437"/>
      <c r="F21" s="437"/>
      <c r="G21" s="437"/>
      <c r="H21" s="182"/>
    </row>
    <row r="22" spans="1:8" ht="12" customHeight="1">
      <c r="A22" s="20" t="str">
        <f t="shared" si="0"/>
        <v>r070</v>
      </c>
      <c r="B22" s="433" t="s">
        <v>531</v>
      </c>
      <c r="C22" s="431" t="s">
        <v>197</v>
      </c>
      <c r="D22" s="432"/>
      <c r="E22" s="391"/>
      <c r="F22" s="391"/>
      <c r="G22" s="391"/>
      <c r="H22" s="390"/>
    </row>
    <row r="23" spans="1:8" ht="12" customHeight="1">
      <c r="A23" s="20" t="str">
        <f t="shared" si="0"/>
        <v>r080</v>
      </c>
      <c r="B23" s="433" t="s">
        <v>532</v>
      </c>
      <c r="C23" s="431" t="s">
        <v>198</v>
      </c>
      <c r="D23" s="434"/>
      <c r="E23" s="391"/>
      <c r="F23" s="391"/>
      <c r="G23" s="391"/>
      <c r="H23" s="435"/>
    </row>
    <row r="24" spans="1:8" ht="12" customHeight="1">
      <c r="A24" s="20" t="str">
        <f t="shared" si="0"/>
        <v>r090</v>
      </c>
      <c r="B24" s="433" t="s">
        <v>533</v>
      </c>
      <c r="C24" s="431" t="s">
        <v>199</v>
      </c>
      <c r="D24" s="434"/>
      <c r="E24" s="391"/>
      <c r="F24" s="391"/>
      <c r="G24" s="391"/>
      <c r="H24" s="390"/>
    </row>
    <row r="25" spans="1:8" ht="12" customHeight="1">
      <c r="A25" s="20" t="str">
        <f t="shared" si="0"/>
        <v>r100</v>
      </c>
      <c r="B25" s="433" t="s">
        <v>535</v>
      </c>
      <c r="C25" s="431" t="s">
        <v>200</v>
      </c>
      <c r="D25" s="434"/>
      <c r="E25" s="391"/>
      <c r="F25" s="391"/>
      <c r="G25" s="391"/>
      <c r="H25" s="435"/>
    </row>
    <row r="26" spans="1:8" ht="12" customHeight="1">
      <c r="A26" s="20" t="str">
        <f t="shared" si="0"/>
        <v>r110</v>
      </c>
      <c r="B26" s="433" t="s">
        <v>536</v>
      </c>
      <c r="C26" s="436" t="s">
        <v>203</v>
      </c>
      <c r="D26" s="429" t="s">
        <v>204</v>
      </c>
      <c r="E26" s="437"/>
      <c r="F26" s="437"/>
      <c r="G26" s="437"/>
      <c r="H26" s="182"/>
    </row>
    <row r="27" spans="1:8" ht="12" customHeight="1">
      <c r="A27" s="20" t="str">
        <f t="shared" si="0"/>
        <v>r120</v>
      </c>
      <c r="B27" s="433" t="s">
        <v>537</v>
      </c>
      <c r="C27" s="438" t="s">
        <v>197</v>
      </c>
      <c r="D27" s="432"/>
      <c r="E27" s="391"/>
      <c r="F27" s="391"/>
      <c r="G27" s="391"/>
      <c r="H27" s="390"/>
    </row>
    <row r="28" spans="1:8" ht="12" customHeight="1">
      <c r="A28" s="20" t="str">
        <f t="shared" si="0"/>
        <v>r130</v>
      </c>
      <c r="B28" s="433" t="s">
        <v>538</v>
      </c>
      <c r="C28" s="438" t="s">
        <v>198</v>
      </c>
      <c r="D28" s="439"/>
      <c r="E28" s="391"/>
      <c r="F28" s="391"/>
      <c r="G28" s="391"/>
      <c r="H28" s="435"/>
    </row>
    <row r="29" spans="1:8" ht="12" customHeight="1">
      <c r="A29" s="20" t="str">
        <f t="shared" si="0"/>
        <v>r140</v>
      </c>
      <c r="B29" s="433" t="s">
        <v>539</v>
      </c>
      <c r="C29" s="438" t="s">
        <v>199</v>
      </c>
      <c r="D29" s="439"/>
      <c r="E29" s="391"/>
      <c r="F29" s="391"/>
      <c r="G29" s="391"/>
      <c r="H29" s="390"/>
    </row>
    <row r="30" spans="1:8" ht="12" customHeight="1">
      <c r="A30" s="20" t="str">
        <f t="shared" si="0"/>
        <v>r150</v>
      </c>
      <c r="B30" s="433" t="s">
        <v>540</v>
      </c>
      <c r="C30" s="438" t="s">
        <v>200</v>
      </c>
      <c r="D30" s="439"/>
      <c r="E30" s="391"/>
      <c r="F30" s="391"/>
      <c r="G30" s="391"/>
      <c r="H30" s="435"/>
    </row>
    <row r="31" spans="1:8" ht="12" customHeight="1">
      <c r="A31" s="20" t="str">
        <f t="shared" si="0"/>
        <v>r160</v>
      </c>
      <c r="B31" s="433" t="s">
        <v>541</v>
      </c>
      <c r="C31" s="436" t="s">
        <v>205</v>
      </c>
      <c r="D31" s="429" t="s">
        <v>206</v>
      </c>
      <c r="E31" s="437"/>
      <c r="F31" s="437"/>
      <c r="G31" s="437"/>
      <c r="H31" s="182"/>
    </row>
    <row r="32" spans="1:8" ht="12" customHeight="1">
      <c r="A32" s="20" t="str">
        <f t="shared" si="0"/>
        <v>r170</v>
      </c>
      <c r="B32" s="433" t="s">
        <v>542</v>
      </c>
      <c r="C32" s="438" t="s">
        <v>207</v>
      </c>
      <c r="D32" s="432"/>
      <c r="E32" s="391"/>
      <c r="F32" s="391"/>
      <c r="G32" s="391"/>
      <c r="H32" s="390"/>
    </row>
    <row r="33" spans="1:8" ht="12" customHeight="1">
      <c r="A33" s="20" t="str">
        <f t="shared" si="0"/>
        <v>r180</v>
      </c>
      <c r="B33" s="433" t="s">
        <v>543</v>
      </c>
      <c r="C33" s="438" t="s">
        <v>208</v>
      </c>
      <c r="D33" s="439"/>
      <c r="E33" s="391"/>
      <c r="F33" s="391"/>
      <c r="G33" s="391"/>
      <c r="H33" s="390"/>
    </row>
    <row r="34" spans="1:8" ht="12" customHeight="1">
      <c r="A34" s="20" t="str">
        <f t="shared" si="0"/>
        <v>r190</v>
      </c>
      <c r="B34" s="433" t="s">
        <v>609</v>
      </c>
      <c r="C34" s="438" t="s">
        <v>209</v>
      </c>
      <c r="D34" s="439"/>
      <c r="E34" s="391"/>
      <c r="F34" s="391"/>
      <c r="G34" s="391"/>
      <c r="H34" s="390"/>
    </row>
    <row r="35" spans="1:8" ht="12" customHeight="1">
      <c r="A35" s="20" t="str">
        <f t="shared" si="0"/>
        <v>r200</v>
      </c>
      <c r="B35" s="433" t="s">
        <v>610</v>
      </c>
      <c r="C35" s="438" t="s">
        <v>210</v>
      </c>
      <c r="D35" s="439"/>
      <c r="E35" s="391"/>
      <c r="F35" s="391"/>
      <c r="G35" s="391"/>
      <c r="H35" s="390"/>
    </row>
    <row r="36" spans="1:8" ht="12" customHeight="1">
      <c r="A36" s="20" t="str">
        <f t="shared" si="0"/>
        <v>r210</v>
      </c>
      <c r="B36" s="433" t="s">
        <v>611</v>
      </c>
      <c r="C36" s="436" t="s">
        <v>211</v>
      </c>
      <c r="D36" s="429" t="s">
        <v>212</v>
      </c>
      <c r="E36" s="400"/>
      <c r="F36" s="400"/>
      <c r="G36" s="400"/>
      <c r="H36" s="241"/>
    </row>
    <row r="37" spans="1:8" ht="12" customHeight="1">
      <c r="A37" s="20" t="str">
        <f t="shared" si="0"/>
        <v>r220</v>
      </c>
      <c r="B37" s="440" t="s">
        <v>612</v>
      </c>
      <c r="C37" s="441" t="s">
        <v>210</v>
      </c>
      <c r="D37" s="429" t="s">
        <v>213</v>
      </c>
      <c r="E37" s="442"/>
      <c r="F37" s="442"/>
      <c r="G37" s="442"/>
      <c r="H37" s="245"/>
    </row>
    <row r="38" spans="1:8" ht="15" customHeight="1">
      <c r="A38" s="20" t="str">
        <f t="shared" si="0"/>
        <v>r230</v>
      </c>
      <c r="B38" s="443" t="s">
        <v>613</v>
      </c>
      <c r="C38" s="444" t="s">
        <v>230</v>
      </c>
      <c r="D38" s="445" t="s">
        <v>231</v>
      </c>
      <c r="E38" s="403"/>
      <c r="F38" s="403"/>
      <c r="G38" s="403"/>
      <c r="H38" s="446"/>
    </row>
    <row r="39" spans="1:8" ht="12" customHeight="1">
      <c r="A39" s="20" t="str">
        <f t="shared" si="0"/>
        <v>r240</v>
      </c>
      <c r="B39" s="427" t="s">
        <v>614</v>
      </c>
      <c r="C39" s="428" t="s">
        <v>193</v>
      </c>
      <c r="D39" s="447" t="s">
        <v>194</v>
      </c>
      <c r="E39" s="448"/>
      <c r="F39" s="448"/>
      <c r="G39" s="448"/>
      <c r="H39" s="449"/>
    </row>
    <row r="40" spans="1:8" ht="12" customHeight="1">
      <c r="A40" s="20" t="str">
        <f t="shared" si="0"/>
        <v>r250</v>
      </c>
      <c r="B40" s="433" t="s">
        <v>615</v>
      </c>
      <c r="C40" s="450" t="s">
        <v>197</v>
      </c>
      <c r="D40" s="397"/>
      <c r="E40" s="391"/>
      <c r="F40" s="391"/>
      <c r="G40" s="391"/>
      <c r="H40" s="390"/>
    </row>
    <row r="41" spans="1:8" ht="12" customHeight="1">
      <c r="A41" s="20" t="str">
        <f t="shared" si="0"/>
        <v>r260</v>
      </c>
      <c r="B41" s="433" t="s">
        <v>616</v>
      </c>
      <c r="C41" s="438" t="s">
        <v>198</v>
      </c>
      <c r="D41" s="434"/>
      <c r="E41" s="391"/>
      <c r="F41" s="391"/>
      <c r="G41" s="391"/>
      <c r="H41" s="435"/>
    </row>
    <row r="42" spans="1:8" ht="12" customHeight="1">
      <c r="A42" s="20" t="str">
        <f t="shared" si="0"/>
        <v>r270</v>
      </c>
      <c r="B42" s="433" t="s">
        <v>617</v>
      </c>
      <c r="C42" s="438" t="s">
        <v>199</v>
      </c>
      <c r="D42" s="434"/>
      <c r="E42" s="391"/>
      <c r="F42" s="391"/>
      <c r="G42" s="391"/>
      <c r="H42" s="390"/>
    </row>
    <row r="43" spans="1:8" ht="12" customHeight="1">
      <c r="A43" s="20" t="str">
        <f t="shared" si="0"/>
        <v>r280</v>
      </c>
      <c r="B43" s="433" t="s">
        <v>618</v>
      </c>
      <c r="C43" s="438" t="s">
        <v>200</v>
      </c>
      <c r="D43" s="434"/>
      <c r="E43" s="391"/>
      <c r="F43" s="391"/>
      <c r="G43" s="391"/>
      <c r="H43" s="435"/>
    </row>
    <row r="44" spans="1:8" ht="12" customHeight="1">
      <c r="A44" s="20" t="str">
        <f t="shared" si="0"/>
        <v>r290</v>
      </c>
      <c r="B44" s="433" t="s">
        <v>619</v>
      </c>
      <c r="C44" s="436" t="s">
        <v>201</v>
      </c>
      <c r="D44" s="429" t="s">
        <v>202</v>
      </c>
      <c r="E44" s="437"/>
      <c r="F44" s="437"/>
      <c r="G44" s="437"/>
      <c r="H44" s="182"/>
    </row>
    <row r="45" spans="1:8" ht="12" customHeight="1">
      <c r="A45" s="20" t="str">
        <f t="shared" si="0"/>
        <v>r300</v>
      </c>
      <c r="B45" s="433" t="s">
        <v>620</v>
      </c>
      <c r="C45" s="438" t="s">
        <v>197</v>
      </c>
      <c r="D45" s="432"/>
      <c r="E45" s="391"/>
      <c r="F45" s="391"/>
      <c r="G45" s="391"/>
      <c r="H45" s="390"/>
    </row>
    <row r="46" spans="1:8" ht="12" customHeight="1">
      <c r="A46" s="20" t="str">
        <f t="shared" si="0"/>
        <v>r310</v>
      </c>
      <c r="B46" s="433" t="s">
        <v>621</v>
      </c>
      <c r="C46" s="438" t="s">
        <v>198</v>
      </c>
      <c r="D46" s="434"/>
      <c r="E46" s="391"/>
      <c r="F46" s="391"/>
      <c r="G46" s="391"/>
      <c r="H46" s="435"/>
    </row>
    <row r="47" spans="1:8" ht="12" customHeight="1">
      <c r="A47" s="20" t="str">
        <f t="shared" si="0"/>
        <v>r320</v>
      </c>
      <c r="B47" s="433" t="s">
        <v>622</v>
      </c>
      <c r="C47" s="438" t="s">
        <v>199</v>
      </c>
      <c r="D47" s="434"/>
      <c r="E47" s="391"/>
      <c r="F47" s="391"/>
      <c r="G47" s="391"/>
      <c r="H47" s="390"/>
    </row>
    <row r="48" spans="1:8" ht="12" customHeight="1">
      <c r="A48" s="20" t="str">
        <f t="shared" si="0"/>
        <v>r330</v>
      </c>
      <c r="B48" s="433" t="s">
        <v>623</v>
      </c>
      <c r="C48" s="438" t="s">
        <v>200</v>
      </c>
      <c r="D48" s="434"/>
      <c r="E48" s="391"/>
      <c r="F48" s="391"/>
      <c r="G48" s="391"/>
      <c r="H48" s="435"/>
    </row>
    <row r="49" spans="1:8" ht="12" customHeight="1">
      <c r="A49" s="20" t="str">
        <f t="shared" si="0"/>
        <v>r340</v>
      </c>
      <c r="B49" s="433" t="s">
        <v>624</v>
      </c>
      <c r="C49" s="436" t="s">
        <v>203</v>
      </c>
      <c r="D49" s="429" t="s">
        <v>204</v>
      </c>
      <c r="E49" s="437"/>
      <c r="F49" s="437"/>
      <c r="G49" s="437"/>
      <c r="H49" s="182"/>
    </row>
    <row r="50" spans="1:8" ht="12" customHeight="1">
      <c r="A50" s="20" t="str">
        <f t="shared" si="0"/>
        <v>r350</v>
      </c>
      <c r="B50" s="433" t="s">
        <v>625</v>
      </c>
      <c r="C50" s="438" t="s">
        <v>197</v>
      </c>
      <c r="D50" s="432"/>
      <c r="E50" s="391"/>
      <c r="F50" s="391"/>
      <c r="G50" s="391"/>
      <c r="H50" s="390"/>
    </row>
    <row r="51" spans="1:8" ht="12" customHeight="1">
      <c r="A51" s="20" t="str">
        <f t="shared" si="0"/>
        <v>r360</v>
      </c>
      <c r="B51" s="433" t="s">
        <v>626</v>
      </c>
      <c r="C51" s="438" t="s">
        <v>198</v>
      </c>
      <c r="D51" s="439"/>
      <c r="E51" s="391"/>
      <c r="F51" s="391"/>
      <c r="G51" s="391"/>
      <c r="H51" s="435"/>
    </row>
    <row r="52" spans="1:8" ht="12" customHeight="1">
      <c r="A52" s="20" t="str">
        <f t="shared" si="0"/>
        <v>r370</v>
      </c>
      <c r="B52" s="433" t="s">
        <v>627</v>
      </c>
      <c r="C52" s="438" t="s">
        <v>199</v>
      </c>
      <c r="D52" s="439"/>
      <c r="E52" s="391"/>
      <c r="F52" s="391"/>
      <c r="G52" s="391"/>
      <c r="H52" s="390"/>
    </row>
    <row r="53" spans="1:8" ht="12" customHeight="1">
      <c r="A53" s="20" t="str">
        <f t="shared" si="0"/>
        <v>r380</v>
      </c>
      <c r="B53" s="433" t="s">
        <v>628</v>
      </c>
      <c r="C53" s="438" t="s">
        <v>200</v>
      </c>
      <c r="D53" s="439"/>
      <c r="E53" s="391"/>
      <c r="F53" s="391"/>
      <c r="G53" s="391"/>
      <c r="H53" s="435"/>
    </row>
    <row r="54" spans="1:8" ht="12" customHeight="1">
      <c r="A54" s="20" t="str">
        <f t="shared" si="0"/>
        <v>r390</v>
      </c>
      <c r="B54" s="433" t="s">
        <v>682</v>
      </c>
      <c r="C54" s="436" t="s">
        <v>205</v>
      </c>
      <c r="D54" s="429" t="s">
        <v>206</v>
      </c>
      <c r="E54" s="437"/>
      <c r="F54" s="437"/>
      <c r="G54" s="437"/>
      <c r="H54" s="182"/>
    </row>
    <row r="55" spans="1:8" ht="12" customHeight="1">
      <c r="A55" s="20" t="str">
        <f t="shared" si="0"/>
        <v>r400</v>
      </c>
      <c r="B55" s="433" t="s">
        <v>683</v>
      </c>
      <c r="C55" s="438" t="s">
        <v>207</v>
      </c>
      <c r="D55" s="432"/>
      <c r="E55" s="391"/>
      <c r="F55" s="391"/>
      <c r="G55" s="391"/>
      <c r="H55" s="390"/>
    </row>
    <row r="56" spans="1:8" ht="12" customHeight="1">
      <c r="A56" s="20" t="str">
        <f t="shared" si="0"/>
        <v>r410</v>
      </c>
      <c r="B56" s="433" t="s">
        <v>684</v>
      </c>
      <c r="C56" s="438" t="s">
        <v>208</v>
      </c>
      <c r="D56" s="439"/>
      <c r="E56" s="391"/>
      <c r="F56" s="391"/>
      <c r="G56" s="391"/>
      <c r="H56" s="390"/>
    </row>
    <row r="57" spans="1:8" ht="12" customHeight="1">
      <c r="A57" s="20" t="str">
        <f t="shared" si="0"/>
        <v>r420</v>
      </c>
      <c r="B57" s="433" t="s">
        <v>685</v>
      </c>
      <c r="C57" s="438" t="s">
        <v>209</v>
      </c>
      <c r="D57" s="439"/>
      <c r="E57" s="391"/>
      <c r="F57" s="391"/>
      <c r="G57" s="391"/>
      <c r="H57" s="390"/>
    </row>
    <row r="58" spans="1:8" ht="12" customHeight="1">
      <c r="A58" s="20" t="str">
        <f t="shared" si="0"/>
        <v>r430</v>
      </c>
      <c r="B58" s="433" t="s">
        <v>686</v>
      </c>
      <c r="C58" s="438" t="s">
        <v>210</v>
      </c>
      <c r="D58" s="439"/>
      <c r="E58" s="391"/>
      <c r="F58" s="391"/>
      <c r="G58" s="391"/>
      <c r="H58" s="390"/>
    </row>
    <row r="59" spans="1:8" ht="12" customHeight="1">
      <c r="A59" s="20" t="str">
        <f t="shared" si="0"/>
        <v>r440</v>
      </c>
      <c r="B59" s="433" t="s">
        <v>687</v>
      </c>
      <c r="C59" s="436" t="s">
        <v>211</v>
      </c>
      <c r="D59" s="429" t="s">
        <v>212</v>
      </c>
      <c r="E59" s="400"/>
      <c r="F59" s="400"/>
      <c r="G59" s="400"/>
      <c r="H59" s="241"/>
    </row>
    <row r="60" spans="1:8" ht="12" customHeight="1">
      <c r="A60" s="20" t="str">
        <f t="shared" si="0"/>
        <v>r450</v>
      </c>
      <c r="B60" s="440" t="s">
        <v>688</v>
      </c>
      <c r="C60" s="441" t="s">
        <v>210</v>
      </c>
      <c r="D60" s="429" t="s">
        <v>213</v>
      </c>
      <c r="E60" s="442"/>
      <c r="F60" s="442"/>
      <c r="G60" s="442"/>
      <c r="H60" s="245"/>
    </row>
    <row r="61" spans="1:8" ht="15" customHeight="1">
      <c r="A61" s="20" t="str">
        <f t="shared" si="0"/>
        <v>r460</v>
      </c>
      <c r="B61" s="443" t="s">
        <v>697</v>
      </c>
      <c r="C61" s="444" t="s">
        <v>232</v>
      </c>
      <c r="D61" s="445" t="s">
        <v>233</v>
      </c>
      <c r="E61" s="403"/>
      <c r="F61" s="403"/>
      <c r="G61" s="403"/>
      <c r="H61" s="446"/>
    </row>
    <row r="62" spans="1:8" ht="25.5">
      <c r="A62" s="20" t="str">
        <f t="shared" si="0"/>
        <v>r470</v>
      </c>
      <c r="B62" s="443" t="s">
        <v>698</v>
      </c>
      <c r="C62" s="444" t="s">
        <v>234</v>
      </c>
      <c r="D62" s="451" t="s">
        <v>235</v>
      </c>
      <c r="E62" s="403"/>
      <c r="F62" s="403"/>
      <c r="G62" s="403"/>
      <c r="H62" s="446"/>
    </row>
    <row r="63" spans="1:8" ht="25.5">
      <c r="A63" s="20" t="str">
        <f t="shared" si="0"/>
        <v>r480</v>
      </c>
      <c r="B63" s="443" t="s">
        <v>699</v>
      </c>
      <c r="C63" s="444" t="s">
        <v>523</v>
      </c>
      <c r="D63" s="451" t="s">
        <v>236</v>
      </c>
      <c r="E63" s="403"/>
      <c r="F63" s="403"/>
      <c r="G63" s="403"/>
      <c r="H63" s="446"/>
    </row>
    <row r="64" spans="1:8" ht="25.5">
      <c r="A64" s="20" t="str">
        <f t="shared" si="0"/>
        <v>r490</v>
      </c>
      <c r="B64" s="443" t="s">
        <v>700</v>
      </c>
      <c r="C64" s="444" t="s">
        <v>522</v>
      </c>
      <c r="D64" s="451" t="s">
        <v>237</v>
      </c>
      <c r="E64" s="403"/>
      <c r="F64" s="403"/>
      <c r="G64" s="403"/>
      <c r="H64" s="446"/>
    </row>
    <row r="65" spans="1:8" ht="15" customHeight="1">
      <c r="A65" s="20" t="str">
        <f t="shared" si="0"/>
        <v>r500</v>
      </c>
      <c r="B65" s="443" t="s">
        <v>701</v>
      </c>
      <c r="C65" s="444" t="s">
        <v>238</v>
      </c>
      <c r="D65" s="451" t="s">
        <v>374</v>
      </c>
      <c r="E65" s="452"/>
      <c r="F65" s="452"/>
      <c r="G65" s="452"/>
      <c r="H65" s="446"/>
    </row>
    <row r="66" spans="1:8" ht="12" customHeight="1">
      <c r="A66" s="20" t="str">
        <f t="shared" si="0"/>
        <v>r510</v>
      </c>
      <c r="B66" s="427" t="s">
        <v>702</v>
      </c>
      <c r="C66" s="453" t="s">
        <v>215</v>
      </c>
      <c r="D66" s="454" t="s">
        <v>239</v>
      </c>
      <c r="E66" s="455"/>
      <c r="F66" s="406"/>
      <c r="G66" s="406"/>
      <c r="H66" s="456"/>
    </row>
    <row r="67" spans="1:8" ht="12" customHeight="1">
      <c r="A67" s="20" t="str">
        <f t="shared" si="0"/>
        <v>r520</v>
      </c>
      <c r="B67" s="440" t="s">
        <v>703</v>
      </c>
      <c r="C67" s="457" t="s">
        <v>216</v>
      </c>
      <c r="D67" s="458" t="s">
        <v>217</v>
      </c>
      <c r="E67" s="391"/>
      <c r="F67" s="391"/>
      <c r="G67" s="391"/>
      <c r="H67" s="435"/>
    </row>
    <row r="68" spans="1:8" s="464" customFormat="1" ht="12" customHeight="1">
      <c r="A68" s="20" t="str">
        <f t="shared" si="0"/>
        <v>r530</v>
      </c>
      <c r="B68" s="459" t="s">
        <v>704</v>
      </c>
      <c r="C68" s="460" t="s">
        <v>218</v>
      </c>
      <c r="D68" s="461" t="s">
        <v>219</v>
      </c>
      <c r="E68" s="462"/>
      <c r="F68" s="402"/>
      <c r="G68" s="402"/>
      <c r="H68" s="463"/>
    </row>
  </sheetData>
  <mergeCells count="4">
    <mergeCell ref="G12:H12"/>
    <mergeCell ref="C12:C14"/>
    <mergeCell ref="E12:F12"/>
    <mergeCell ref="C2:F2"/>
  </mergeCells>
  <phoneticPr fontId="0" type="noConversion"/>
  <printOptions horizontalCentered="1"/>
  <pageMargins left="0.7" right="0.7" top="0.75" bottom="0.75" header="0.3" footer="0.3"/>
  <pageSetup paperSize="9" scale="52" orientation="landscape" cellComments="asDisplayed" r:id="rId1"/>
  <headerFooter alignWithMargins="0">
    <oddHeader>&amp;CBG
ПРИЛОЖЕНИЕ III</oddHeader>
    <oddFooter>&amp;CСтр.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5">
    <tabColor rgb="FFFF7C80"/>
    <pageSetUpPr fitToPage="1"/>
  </sheetPr>
  <dimension ref="A1:M20"/>
  <sheetViews>
    <sheetView showGridLines="0" zoomScale="80" zoomScaleNormal="80" zoomScaleSheetLayoutView="80" workbookViewId="0">
      <selection activeCell="H19" sqref="H19"/>
    </sheetView>
  </sheetViews>
  <sheetFormatPr defaultRowHeight="12.75"/>
  <cols>
    <col min="1" max="1" width="3.7109375" style="100" customWidth="1"/>
    <col min="2" max="2" width="11.7109375" style="3" customWidth="1"/>
    <col min="3" max="3" width="36.140625" style="3" bestFit="1" customWidth="1"/>
    <col min="4" max="4" width="26.140625" style="173" customWidth="1"/>
    <col min="5" max="9" width="18.7109375" style="3" customWidth="1"/>
    <col min="10" max="10" width="9.140625" style="3"/>
    <col min="11" max="11" width="2.7109375" style="3" customWidth="1"/>
    <col min="12" max="16384" width="9.140625" style="3"/>
  </cols>
  <sheetData>
    <row r="1" spans="1:9" s="9" customFormat="1">
      <c r="A1" s="194" t="s">
        <v>736</v>
      </c>
      <c r="D1" s="59"/>
      <c r="E1" s="59"/>
    </row>
    <row r="2" spans="1:9" s="9" customFormat="1" ht="13.5">
      <c r="A2" s="64"/>
      <c r="B2" s="12" t="e">
        <f>T(#REF!)</f>
        <v>#REF!</v>
      </c>
      <c r="C2" s="960" t="e">
        <f>T(#REF!)</f>
        <v>#REF!</v>
      </c>
      <c r="D2" s="960"/>
      <c r="E2" s="960"/>
      <c r="F2" s="960"/>
    </row>
    <row r="3" spans="1:9" s="9" customFormat="1" ht="13.5">
      <c r="A3" s="8"/>
      <c r="B3" s="14" t="e">
        <f>#REF!</f>
        <v>#REF!</v>
      </c>
      <c r="C3" s="15" t="s">
        <v>607</v>
      </c>
      <c r="D3" s="260"/>
      <c r="E3" s="65"/>
      <c r="F3" s="16"/>
    </row>
    <row r="4" spans="1:9" s="9" customFormat="1" ht="13.5">
      <c r="A4" s="8"/>
      <c r="B4" s="17" t="e">
        <f>T(#REF!)</f>
        <v>#REF!</v>
      </c>
      <c r="C4" s="15" t="s">
        <v>608</v>
      </c>
      <c r="D4" s="260"/>
      <c r="E4" s="65"/>
      <c r="F4" s="16"/>
    </row>
    <row r="5" spans="1:9" s="9" customFormat="1">
      <c r="A5" s="20"/>
      <c r="D5" s="59"/>
      <c r="E5" s="19"/>
      <c r="I5" s="19" t="s">
        <v>629</v>
      </c>
    </row>
    <row r="6" spans="1:9">
      <c r="B6" s="470" t="s">
        <v>244</v>
      </c>
    </row>
    <row r="7" spans="1:9" s="263" customFormat="1">
      <c r="A7" s="262">
        <v>5</v>
      </c>
      <c r="C7" s="264"/>
      <c r="D7" s="298"/>
      <c r="E7" s="263" t="str">
        <f>"c" &amp; E16</f>
        <v>c010</v>
      </c>
      <c r="F7" s="263" t="str">
        <f>"c" &amp; F16</f>
        <v>c020</v>
      </c>
      <c r="G7" s="263" t="str">
        <f>"c" &amp; G16</f>
        <v>c030</v>
      </c>
      <c r="H7" s="263" t="str">
        <f>"c" &amp; H16</f>
        <v>c040</v>
      </c>
      <c r="I7" s="263" t="str">
        <f>"c" &amp; I16</f>
        <v>c050</v>
      </c>
    </row>
    <row r="8" spans="1:9">
      <c r="B8" s="471" t="s">
        <v>245</v>
      </c>
      <c r="D8" s="472"/>
      <c r="H8" s="213"/>
      <c r="I8" s="213"/>
    </row>
    <row r="9" spans="1:9">
      <c r="B9" s="471"/>
      <c r="D9" s="472"/>
      <c r="H9" s="213"/>
      <c r="I9" s="213"/>
    </row>
    <row r="10" spans="1:9">
      <c r="B10" s="471"/>
      <c r="D10" s="472"/>
      <c r="H10" s="213"/>
      <c r="I10" s="213"/>
    </row>
    <row r="11" spans="1:9">
      <c r="B11" s="473"/>
      <c r="D11" s="474"/>
      <c r="H11" s="213"/>
      <c r="I11" s="213"/>
    </row>
    <row r="12" spans="1:9">
      <c r="C12" s="473"/>
      <c r="D12" s="474"/>
      <c r="E12" s="475"/>
      <c r="F12" s="476"/>
      <c r="G12" s="477" t="s">
        <v>247</v>
      </c>
      <c r="H12" s="478"/>
      <c r="I12" s="479"/>
    </row>
    <row r="13" spans="1:9" ht="37.5" customHeight="1">
      <c r="B13" s="199"/>
      <c r="C13" s="992" t="s">
        <v>246</v>
      </c>
      <c r="D13" s="105" t="s">
        <v>350</v>
      </c>
      <c r="E13" s="994" t="s">
        <v>248</v>
      </c>
      <c r="F13" s="972"/>
      <c r="G13" s="959" t="s">
        <v>249</v>
      </c>
      <c r="H13" s="991"/>
      <c r="I13" s="966" t="s">
        <v>181</v>
      </c>
    </row>
    <row r="14" spans="1:9" ht="38.25">
      <c r="B14" s="269"/>
      <c r="C14" s="993"/>
      <c r="D14" s="480"/>
      <c r="E14" s="1" t="s">
        <v>250</v>
      </c>
      <c r="F14" s="1" t="s">
        <v>251</v>
      </c>
      <c r="G14" s="1" t="s">
        <v>252</v>
      </c>
      <c r="H14" s="1" t="s">
        <v>210</v>
      </c>
      <c r="I14" s="967"/>
    </row>
    <row r="15" spans="1:9" ht="38.25">
      <c r="B15" s="269"/>
      <c r="C15" s="993"/>
      <c r="D15" s="481" t="s">
        <v>253</v>
      </c>
      <c r="E15" s="224" t="s">
        <v>254</v>
      </c>
      <c r="F15" s="224" t="s">
        <v>254</v>
      </c>
      <c r="G15" s="224" t="s">
        <v>255</v>
      </c>
      <c r="H15" s="224" t="s">
        <v>255</v>
      </c>
      <c r="I15" s="224" t="s">
        <v>256</v>
      </c>
    </row>
    <row r="16" spans="1:9">
      <c r="B16" s="106"/>
      <c r="C16" s="482"/>
      <c r="D16" s="483"/>
      <c r="E16" s="484" t="s">
        <v>525</v>
      </c>
      <c r="F16" s="484" t="s">
        <v>526</v>
      </c>
      <c r="G16" s="484" t="s">
        <v>527</v>
      </c>
      <c r="H16" s="484" t="s">
        <v>528</v>
      </c>
      <c r="I16" s="484" t="s">
        <v>529</v>
      </c>
    </row>
    <row r="17" spans="1:13" ht="25.5">
      <c r="A17" s="20" t="str">
        <f>"r" &amp; RIGHT(1000+B17,3)</f>
        <v>r010</v>
      </c>
      <c r="B17" s="485" t="s">
        <v>525</v>
      </c>
      <c r="C17" s="486" t="s">
        <v>366</v>
      </c>
      <c r="D17" s="487" t="s">
        <v>258</v>
      </c>
      <c r="E17" s="851">
        <f>SUM(E18:E20)</f>
        <v>9185</v>
      </c>
      <c r="F17" s="851">
        <f t="shared" ref="F17:I17" si="0">SUM(F18:F20)</f>
        <v>15764</v>
      </c>
      <c r="G17" s="851">
        <f t="shared" si="0"/>
        <v>681</v>
      </c>
      <c r="H17" s="851">
        <f t="shared" si="0"/>
        <v>0</v>
      </c>
      <c r="I17" s="851">
        <f t="shared" si="0"/>
        <v>0</v>
      </c>
      <c r="M17" s="840" t="s">
        <v>776</v>
      </c>
    </row>
    <row r="18" spans="1:13" ht="25.5">
      <c r="A18" s="20" t="str">
        <f>"r" &amp; RIGHT(1000+B18,3)</f>
        <v>r020</v>
      </c>
      <c r="B18" s="488" t="s">
        <v>526</v>
      </c>
      <c r="C18" s="489" t="s">
        <v>257</v>
      </c>
      <c r="D18" s="490" t="s">
        <v>54</v>
      </c>
      <c r="E18" s="852">
        <v>0</v>
      </c>
      <c r="F18" s="852">
        <v>0</v>
      </c>
      <c r="G18" s="852">
        <v>0</v>
      </c>
      <c r="H18" s="852">
        <v>0</v>
      </c>
      <c r="I18" s="852">
        <v>0</v>
      </c>
    </row>
    <row r="19" spans="1:13" ht="25.5">
      <c r="A19" s="20" t="str">
        <f>"r" &amp; RIGHT(1000+B19,3)</f>
        <v>r030</v>
      </c>
      <c r="B19" s="488" t="s">
        <v>527</v>
      </c>
      <c r="C19" s="489" t="s">
        <v>259</v>
      </c>
      <c r="D19" s="490" t="s">
        <v>56</v>
      </c>
      <c r="E19" s="852">
        <f>9185-E20</f>
        <v>7322</v>
      </c>
      <c r="F19" s="852">
        <v>15764</v>
      </c>
      <c r="G19" s="852">
        <v>681</v>
      </c>
      <c r="H19" s="852">
        <v>0</v>
      </c>
      <c r="I19" s="852">
        <v>0</v>
      </c>
    </row>
    <row r="20" spans="1:13" ht="25.5">
      <c r="A20" s="20" t="str">
        <f>"r" &amp; RIGHT(1000+B20,3)</f>
        <v>r040</v>
      </c>
      <c r="B20" s="491" t="s">
        <v>528</v>
      </c>
      <c r="C20" s="492" t="s">
        <v>260</v>
      </c>
      <c r="D20" s="493" t="s">
        <v>64</v>
      </c>
      <c r="E20" s="853">
        <v>1863</v>
      </c>
      <c r="F20" s="853">
        <v>0</v>
      </c>
      <c r="G20" s="853">
        <v>0</v>
      </c>
      <c r="H20" s="853">
        <v>0</v>
      </c>
      <c r="I20" s="853">
        <v>0</v>
      </c>
    </row>
  </sheetData>
  <mergeCells count="5">
    <mergeCell ref="G13:H13"/>
    <mergeCell ref="I13:I14"/>
    <mergeCell ref="C13:C15"/>
    <mergeCell ref="E13:F13"/>
    <mergeCell ref="C2:F2"/>
  </mergeCells>
  <phoneticPr fontId="0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92" orientation="landscape" cellComments="asDisplayed" r:id="rId1"/>
  <headerFooter alignWithMargins="0">
    <oddHeader>&amp;CBG
ПРИЛОЖЕНИЕ III</oddHeader>
    <oddFooter>&amp;CСтр. &amp;P</oddFooter>
  </headerFooter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2">
    <tabColor rgb="FF66FFCC"/>
    <pageSetUpPr fitToPage="1"/>
  </sheetPr>
  <dimension ref="A1:F19"/>
  <sheetViews>
    <sheetView showGridLines="0" zoomScaleNormal="100" zoomScaleSheetLayoutView="100" workbookViewId="0">
      <selection activeCell="F16" sqref="F16"/>
    </sheetView>
  </sheetViews>
  <sheetFormatPr defaultRowHeight="12.75"/>
  <cols>
    <col min="1" max="1" width="3.7109375" style="100" customWidth="1"/>
    <col min="2" max="2" width="11.7109375" style="3" customWidth="1"/>
    <col min="3" max="3" width="37" style="3" bestFit="1" customWidth="1"/>
    <col min="4" max="4" width="30.7109375" style="173" bestFit="1" customWidth="1"/>
    <col min="5" max="5" width="18.7109375" style="3" customWidth="1"/>
    <col min="6" max="6" width="9.140625" style="3"/>
    <col min="7" max="7" width="2.7109375" style="3" customWidth="1"/>
    <col min="8" max="16384" width="9.140625" style="3"/>
  </cols>
  <sheetData>
    <row r="1" spans="1:6" s="9" customFormat="1">
      <c r="A1" s="194" t="s">
        <v>735</v>
      </c>
      <c r="D1" s="59"/>
      <c r="E1" s="59"/>
    </row>
    <row r="2" spans="1:6" s="9" customFormat="1" ht="13.5">
      <c r="A2" s="64"/>
      <c r="B2" s="12" t="e">
        <f>T(#REF!)</f>
        <v>#REF!</v>
      </c>
      <c r="C2" s="960" t="e">
        <f>T(#REF!)</f>
        <v>#REF!</v>
      </c>
      <c r="D2" s="960"/>
      <c r="E2" s="960"/>
    </row>
    <row r="3" spans="1:6" s="9" customFormat="1" ht="13.5">
      <c r="A3" s="8"/>
      <c r="B3" s="14" t="e">
        <f>#REF!</f>
        <v>#REF!</v>
      </c>
      <c r="C3" s="15" t="s">
        <v>607</v>
      </c>
      <c r="D3" s="260"/>
      <c r="E3" s="65"/>
    </row>
    <row r="4" spans="1:6" s="9" customFormat="1" ht="13.5">
      <c r="A4" s="8"/>
      <c r="B4" s="17" t="e">
        <f>T(#REF!)</f>
        <v>#REF!</v>
      </c>
      <c r="C4" s="15" t="s">
        <v>608</v>
      </c>
      <c r="D4" s="260"/>
      <c r="E4" s="65"/>
    </row>
    <row r="5" spans="1:6" s="9" customFormat="1">
      <c r="A5" s="20"/>
      <c r="D5" s="59"/>
      <c r="E5" s="19" t="s">
        <v>629</v>
      </c>
    </row>
    <row r="6" spans="1:6">
      <c r="B6" s="470" t="s">
        <v>244</v>
      </c>
    </row>
    <row r="7" spans="1:6" s="263" customFormat="1">
      <c r="A7" s="262">
        <v>5</v>
      </c>
      <c r="C7" s="264"/>
      <c r="D7" s="298"/>
      <c r="E7" s="263" t="s">
        <v>630</v>
      </c>
    </row>
    <row r="8" spans="1:6">
      <c r="B8" s="494" t="s">
        <v>261</v>
      </c>
    </row>
    <row r="12" spans="1:6" ht="30.75" customHeight="1">
      <c r="B12" s="199"/>
      <c r="C12" s="495"/>
      <c r="D12" s="496" t="s">
        <v>350</v>
      </c>
      <c r="E12" s="497" t="s">
        <v>352</v>
      </c>
    </row>
    <row r="13" spans="1:6" ht="13.5">
      <c r="B13" s="106"/>
      <c r="C13" s="498"/>
      <c r="D13" s="499"/>
      <c r="E13" s="484" t="s">
        <v>525</v>
      </c>
    </row>
    <row r="14" spans="1:6" ht="15" customHeight="1">
      <c r="A14" s="20" t="str">
        <f t="shared" ref="A14:A19" si="0">"r" &amp; RIGHT(1000+B14,3)</f>
        <v>r010</v>
      </c>
      <c r="B14" s="485" t="s">
        <v>525</v>
      </c>
      <c r="C14" s="500" t="s">
        <v>262</v>
      </c>
      <c r="D14" s="501" t="s">
        <v>263</v>
      </c>
      <c r="E14" s="502">
        <v>0</v>
      </c>
    </row>
    <row r="15" spans="1:6" ht="15" customHeight="1">
      <c r="A15" s="20" t="str">
        <f t="shared" si="0"/>
        <v>r020</v>
      </c>
      <c r="B15" s="488" t="s">
        <v>526</v>
      </c>
      <c r="C15" s="503" t="s">
        <v>377</v>
      </c>
      <c r="D15" s="504" t="s">
        <v>263</v>
      </c>
      <c r="E15" s="854">
        <v>1122</v>
      </c>
      <c r="F15" s="749">
        <f>E15-F_01.01!E50</f>
        <v>-6238</v>
      </c>
    </row>
    <row r="16" spans="1:6" ht="15" customHeight="1">
      <c r="A16" s="20" t="str">
        <f t="shared" si="0"/>
        <v>r030</v>
      </c>
      <c r="B16" s="488" t="s">
        <v>527</v>
      </c>
      <c r="C16" s="503" t="s">
        <v>264</v>
      </c>
      <c r="D16" s="504" t="s">
        <v>263</v>
      </c>
      <c r="E16" s="505">
        <v>0</v>
      </c>
    </row>
    <row r="17" spans="1:5" ht="15" customHeight="1">
      <c r="A17" s="20" t="str">
        <f t="shared" si="0"/>
        <v>r040</v>
      </c>
      <c r="B17" s="488" t="s">
        <v>528</v>
      </c>
      <c r="C17" s="503" t="s">
        <v>265</v>
      </c>
      <c r="D17" s="504" t="s">
        <v>263</v>
      </c>
      <c r="E17" s="505">
        <v>0</v>
      </c>
    </row>
    <row r="18" spans="1:5" ht="15" customHeight="1">
      <c r="A18" s="20" t="str">
        <f t="shared" si="0"/>
        <v>r050</v>
      </c>
      <c r="B18" s="506" t="s">
        <v>529</v>
      </c>
      <c r="C18" s="507" t="s">
        <v>210</v>
      </c>
      <c r="D18" s="508" t="s">
        <v>263</v>
      </c>
      <c r="E18" s="509">
        <v>0</v>
      </c>
    </row>
    <row r="19" spans="1:5" ht="21" customHeight="1">
      <c r="A19" s="20" t="str">
        <f t="shared" si="0"/>
        <v>r060</v>
      </c>
      <c r="B19" s="510" t="s">
        <v>530</v>
      </c>
      <c r="C19" s="511" t="s">
        <v>243</v>
      </c>
      <c r="D19" s="512"/>
      <c r="E19" s="513">
        <f>SUM(E14:E18)</f>
        <v>1122</v>
      </c>
    </row>
  </sheetData>
  <mergeCells count="1">
    <mergeCell ref="C2:E2"/>
  </mergeCells>
  <printOptions horizontalCentered="1"/>
  <pageMargins left="0.7" right="0.7" top="0.75" bottom="0.75" header="0.3" footer="0.3"/>
  <pageSetup paperSize="9" orientation="landscape" cellComments="asDisplayed" r:id="rId1"/>
  <headerFooter alignWithMargins="0">
    <oddHeader>&amp;CBG
ПРИЛОЖЕНИЕ III</oddHeader>
    <oddFooter>&amp;CСтр.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rgb="FF002060"/>
    <pageSetUpPr fitToPage="1"/>
  </sheetPr>
  <dimension ref="A1:G43"/>
  <sheetViews>
    <sheetView showGridLines="0" zoomScale="80" zoomScaleNormal="80" zoomScaleSheetLayoutView="80" workbookViewId="0">
      <selection activeCell="J24" sqref="J24"/>
    </sheetView>
  </sheetViews>
  <sheetFormatPr defaultRowHeight="12.75"/>
  <cols>
    <col min="1" max="1" width="0.42578125" style="20" customWidth="1"/>
    <col min="2" max="2" width="12.5703125" style="47" customWidth="1"/>
    <col min="3" max="3" width="50.7109375" style="5" customWidth="1"/>
    <col min="4" max="4" width="11" style="49" hidden="1" customWidth="1"/>
    <col min="5" max="5" width="12.140625" style="5" customWidth="1"/>
    <col min="6" max="6" width="5.5703125" style="5" bestFit="1" customWidth="1"/>
    <col min="7" max="7" width="2.28515625" style="5" bestFit="1" customWidth="1"/>
    <col min="8" max="8" width="2.140625" style="5" customWidth="1"/>
    <col min="9" max="16384" width="9.140625" style="5"/>
  </cols>
  <sheetData>
    <row r="1" spans="1:7" s="9" customFormat="1">
      <c r="A1" s="20" t="s">
        <v>757</v>
      </c>
      <c r="D1" s="10"/>
    </row>
    <row r="2" spans="1:7" s="9" customFormat="1" ht="13.5">
      <c r="A2" s="11"/>
      <c r="B2" s="12" t="s">
        <v>767</v>
      </c>
      <c r="C2" s="960" t="s">
        <v>785</v>
      </c>
      <c r="D2" s="960"/>
      <c r="E2" s="960"/>
    </row>
    <row r="3" spans="1:7" s="9" customFormat="1" ht="13.5">
      <c r="A3" s="13"/>
      <c r="B3" s="14">
        <v>42094</v>
      </c>
      <c r="C3" s="15" t="s">
        <v>607</v>
      </c>
      <c r="D3" s="16"/>
      <c r="E3" s="16"/>
    </row>
    <row r="4" spans="1:7" s="9" customFormat="1" ht="13.5">
      <c r="A4" s="13"/>
      <c r="B4" s="17" t="s">
        <v>784</v>
      </c>
      <c r="C4" s="15" t="s">
        <v>608</v>
      </c>
      <c r="D4" s="16"/>
      <c r="E4" s="16"/>
    </row>
    <row r="5" spans="1:7" s="9" customFormat="1">
      <c r="A5" s="18"/>
      <c r="D5" s="10"/>
      <c r="E5" s="19" t="s">
        <v>629</v>
      </c>
    </row>
    <row r="6" spans="1:7">
      <c r="B6" s="4" t="s">
        <v>557</v>
      </c>
    </row>
    <row r="7" spans="1:7" s="23" customFormat="1">
      <c r="A7" s="21">
        <v>6</v>
      </c>
      <c r="B7" s="50"/>
      <c r="D7" s="51"/>
      <c r="E7" s="23" t="s">
        <v>630</v>
      </c>
    </row>
    <row r="8" spans="1:7">
      <c r="B8" s="52" t="s">
        <v>394</v>
      </c>
    </row>
    <row r="9" spans="1:7">
      <c r="C9" s="53"/>
    </row>
    <row r="10" spans="1:7" ht="27.75" customHeight="1">
      <c r="B10" s="964"/>
      <c r="C10" s="962"/>
      <c r="D10" s="29" t="s">
        <v>351</v>
      </c>
      <c r="E10" s="54" t="s">
        <v>352</v>
      </c>
    </row>
    <row r="11" spans="1:7">
      <c r="B11" s="965"/>
      <c r="C11" s="963"/>
      <c r="D11" s="55"/>
      <c r="E11" s="34" t="s">
        <v>525</v>
      </c>
    </row>
    <row r="12" spans="1:7">
      <c r="A12" s="20" t="s">
        <v>638</v>
      </c>
      <c r="B12" s="887" t="s">
        <v>525</v>
      </c>
      <c r="C12" s="888" t="s">
        <v>395</v>
      </c>
      <c r="D12" s="889">
        <v>8</v>
      </c>
      <c r="E12" s="890">
        <v>756</v>
      </c>
      <c r="G12" s="816"/>
    </row>
    <row r="13" spans="1:7">
      <c r="A13" s="20" t="s">
        <v>639</v>
      </c>
      <c r="B13" s="891" t="s">
        <v>526</v>
      </c>
      <c r="C13" s="872" t="s">
        <v>361</v>
      </c>
      <c r="D13" s="870">
        <v>10</v>
      </c>
      <c r="E13" s="892">
        <v>756</v>
      </c>
    </row>
    <row r="14" spans="1:7">
      <c r="A14" s="20" t="s">
        <v>640</v>
      </c>
      <c r="B14" s="891" t="s">
        <v>527</v>
      </c>
      <c r="C14" s="872" t="s">
        <v>397</v>
      </c>
      <c r="D14" s="870">
        <v>8</v>
      </c>
      <c r="E14" s="892">
        <v>0</v>
      </c>
    </row>
    <row r="15" spans="1:7">
      <c r="A15" s="20" t="s">
        <v>641</v>
      </c>
      <c r="B15" s="893" t="s">
        <v>528</v>
      </c>
      <c r="C15" s="872" t="s">
        <v>399</v>
      </c>
      <c r="D15" s="870">
        <v>8</v>
      </c>
      <c r="E15" s="892">
        <v>0</v>
      </c>
    </row>
    <row r="16" spans="1:7">
      <c r="A16" s="20" t="s">
        <v>642</v>
      </c>
      <c r="B16" s="894" t="s">
        <v>529</v>
      </c>
      <c r="C16" s="872" t="s">
        <v>401</v>
      </c>
      <c r="D16" s="870">
        <v>8</v>
      </c>
      <c r="E16" s="892">
        <v>0</v>
      </c>
    </row>
    <row r="17" spans="1:7">
      <c r="A17" s="20" t="s">
        <v>643</v>
      </c>
      <c r="B17" s="891" t="s">
        <v>530</v>
      </c>
      <c r="C17" s="872" t="s">
        <v>403</v>
      </c>
      <c r="D17" s="870">
        <v>8</v>
      </c>
      <c r="E17" s="892">
        <v>0</v>
      </c>
    </row>
    <row r="18" spans="1:7" ht="21">
      <c r="A18" s="20" t="s">
        <v>644</v>
      </c>
      <c r="B18" s="895" t="s">
        <v>531</v>
      </c>
      <c r="C18" s="888" t="s">
        <v>405</v>
      </c>
      <c r="D18" s="889">
        <v>8</v>
      </c>
      <c r="E18" s="890">
        <v>0</v>
      </c>
    </row>
    <row r="19" spans="1:7">
      <c r="A19" s="20" t="s">
        <v>645</v>
      </c>
      <c r="B19" s="895" t="s">
        <v>532</v>
      </c>
      <c r="C19" s="872" t="s">
        <v>399</v>
      </c>
      <c r="D19" s="870">
        <v>8</v>
      </c>
      <c r="E19" s="892">
        <v>0</v>
      </c>
    </row>
    <row r="20" spans="1:7">
      <c r="A20" s="20" t="s">
        <v>646</v>
      </c>
      <c r="B20" s="895" t="s">
        <v>533</v>
      </c>
      <c r="C20" s="872" t="s">
        <v>401</v>
      </c>
      <c r="D20" s="870">
        <v>8</v>
      </c>
      <c r="E20" s="892">
        <v>0</v>
      </c>
    </row>
    <row r="21" spans="1:7">
      <c r="A21" s="20" t="s">
        <v>647</v>
      </c>
      <c r="B21" s="894" t="s">
        <v>535</v>
      </c>
      <c r="C21" s="872" t="s">
        <v>403</v>
      </c>
      <c r="D21" s="870">
        <v>8</v>
      </c>
      <c r="E21" s="892">
        <v>0</v>
      </c>
    </row>
    <row r="22" spans="1:7" ht="21">
      <c r="A22" s="20" t="s">
        <v>648</v>
      </c>
      <c r="B22" s="894" t="s">
        <v>536</v>
      </c>
      <c r="C22" s="869" t="s">
        <v>407</v>
      </c>
      <c r="D22" s="870">
        <v>8</v>
      </c>
      <c r="E22" s="896">
        <v>1198778</v>
      </c>
      <c r="G22" s="816"/>
    </row>
    <row r="23" spans="1:7">
      <c r="A23" s="20" t="s">
        <v>649</v>
      </c>
      <c r="B23" s="894" t="s">
        <v>537</v>
      </c>
      <c r="C23" s="872" t="s">
        <v>399</v>
      </c>
      <c r="D23" s="870">
        <v>8</v>
      </c>
      <c r="E23" s="892">
        <v>1120301</v>
      </c>
      <c r="F23" s="816"/>
    </row>
    <row r="24" spans="1:7">
      <c r="A24" s="20" t="s">
        <v>650</v>
      </c>
      <c r="B24" s="894" t="s">
        <v>538</v>
      </c>
      <c r="C24" s="872" t="s">
        <v>401</v>
      </c>
      <c r="D24" s="870">
        <v>8</v>
      </c>
      <c r="E24" s="892">
        <v>78477</v>
      </c>
    </row>
    <row r="25" spans="1:7">
      <c r="A25" s="20" t="s">
        <v>651</v>
      </c>
      <c r="B25" s="891" t="s">
        <v>539</v>
      </c>
      <c r="C25" s="872" t="s">
        <v>403</v>
      </c>
      <c r="D25" s="870">
        <v>8</v>
      </c>
      <c r="E25" s="892">
        <v>0</v>
      </c>
    </row>
    <row r="26" spans="1:7">
      <c r="A26" s="20" t="s">
        <v>652</v>
      </c>
      <c r="B26" s="891" t="s">
        <v>540</v>
      </c>
      <c r="C26" s="869" t="s">
        <v>347</v>
      </c>
      <c r="D26" s="873">
        <v>8</v>
      </c>
      <c r="E26" s="896">
        <v>0</v>
      </c>
    </row>
    <row r="27" spans="1:7" ht="21">
      <c r="A27" s="20" t="s">
        <v>653</v>
      </c>
      <c r="B27" s="894" t="s">
        <v>541</v>
      </c>
      <c r="C27" s="869" t="s">
        <v>565</v>
      </c>
      <c r="D27" s="873"/>
      <c r="E27" s="896">
        <v>0</v>
      </c>
    </row>
    <row r="28" spans="1:7">
      <c r="A28" s="20" t="s">
        <v>654</v>
      </c>
      <c r="B28" s="894" t="s">
        <v>542</v>
      </c>
      <c r="C28" s="897" t="s">
        <v>348</v>
      </c>
      <c r="D28" s="875">
        <v>11</v>
      </c>
      <c r="E28" s="892">
        <v>7064</v>
      </c>
      <c r="G28" s="816"/>
    </row>
    <row r="29" spans="1:7" ht="21">
      <c r="A29" s="20" t="s">
        <v>655</v>
      </c>
      <c r="B29" s="894" t="s">
        <v>543</v>
      </c>
      <c r="C29" s="861" t="s">
        <v>1</v>
      </c>
      <c r="D29" s="873">
        <v>11</v>
      </c>
      <c r="E29" s="892">
        <v>178</v>
      </c>
    </row>
    <row r="30" spans="1:7">
      <c r="A30" s="20" t="s">
        <v>656</v>
      </c>
      <c r="B30" s="894" t="s">
        <v>609</v>
      </c>
      <c r="C30" s="861" t="s">
        <v>2</v>
      </c>
      <c r="D30" s="873">
        <v>43</v>
      </c>
      <c r="E30" s="892">
        <v>0</v>
      </c>
    </row>
    <row r="31" spans="1:7">
      <c r="A31" s="20" t="s">
        <v>657</v>
      </c>
      <c r="B31" s="894" t="s">
        <v>610</v>
      </c>
      <c r="C31" s="861" t="s">
        <v>3</v>
      </c>
      <c r="D31" s="873">
        <v>43</v>
      </c>
      <c r="E31" s="892">
        <v>0</v>
      </c>
    </row>
    <row r="32" spans="1:7">
      <c r="A32" s="20" t="s">
        <v>658</v>
      </c>
      <c r="B32" s="894" t="s">
        <v>611</v>
      </c>
      <c r="C32" s="861" t="s">
        <v>4</v>
      </c>
      <c r="D32" s="873">
        <v>43</v>
      </c>
      <c r="E32" s="892">
        <v>0</v>
      </c>
    </row>
    <row r="33" spans="1:7">
      <c r="A33" s="20" t="s">
        <v>659</v>
      </c>
      <c r="B33" s="894" t="s">
        <v>612</v>
      </c>
      <c r="C33" s="861" t="s">
        <v>568</v>
      </c>
      <c r="D33" s="873">
        <v>43</v>
      </c>
      <c r="E33" s="892">
        <v>6886</v>
      </c>
    </row>
    <row r="34" spans="1:7">
      <c r="A34" s="20" t="s">
        <v>660</v>
      </c>
      <c r="B34" s="891" t="s">
        <v>613</v>
      </c>
      <c r="C34" s="861" t="s">
        <v>570</v>
      </c>
      <c r="D34" s="873">
        <v>43</v>
      </c>
      <c r="E34" s="892">
        <v>0</v>
      </c>
    </row>
    <row r="35" spans="1:7">
      <c r="A35" s="20" t="s">
        <v>661</v>
      </c>
      <c r="B35" s="894" t="s">
        <v>614</v>
      </c>
      <c r="C35" s="897" t="s">
        <v>5</v>
      </c>
      <c r="D35" s="873"/>
      <c r="E35" s="896">
        <v>1429</v>
      </c>
      <c r="G35" s="816"/>
    </row>
    <row r="36" spans="1:7">
      <c r="A36" s="20" t="s">
        <v>662</v>
      </c>
      <c r="B36" s="894" t="s">
        <v>615</v>
      </c>
      <c r="C36" s="898" t="s">
        <v>6</v>
      </c>
      <c r="D36" s="873"/>
      <c r="E36" s="892">
        <v>1429</v>
      </c>
    </row>
    <row r="37" spans="1:7">
      <c r="A37" s="20" t="s">
        <v>663</v>
      </c>
      <c r="B37" s="894" t="s">
        <v>616</v>
      </c>
      <c r="C37" s="899" t="s">
        <v>514</v>
      </c>
      <c r="D37" s="873"/>
      <c r="E37" s="862">
        <v>0</v>
      </c>
    </row>
    <row r="38" spans="1:7" ht="21">
      <c r="A38" s="20" t="s">
        <v>664</v>
      </c>
      <c r="B38" s="894" t="s">
        <v>617</v>
      </c>
      <c r="C38" s="869" t="s">
        <v>562</v>
      </c>
      <c r="D38" s="873"/>
      <c r="E38" s="871">
        <v>0</v>
      </c>
    </row>
    <row r="39" spans="1:7">
      <c r="A39" s="20" t="s">
        <v>665</v>
      </c>
      <c r="B39" s="894" t="s">
        <v>618</v>
      </c>
      <c r="C39" s="900" t="s">
        <v>8</v>
      </c>
      <c r="D39" s="901"/>
      <c r="E39" s="902">
        <v>1283</v>
      </c>
      <c r="F39" s="816"/>
      <c r="G39" s="816"/>
    </row>
    <row r="40" spans="1:7" ht="31.5">
      <c r="A40" s="20" t="s">
        <v>666</v>
      </c>
      <c r="B40" s="903" t="s">
        <v>619</v>
      </c>
      <c r="C40" s="904" t="s">
        <v>10</v>
      </c>
      <c r="D40" s="905"/>
      <c r="E40" s="906">
        <v>0</v>
      </c>
    </row>
    <row r="41" spans="1:7">
      <c r="A41" s="20" t="s">
        <v>667</v>
      </c>
      <c r="B41" s="907" t="s">
        <v>620</v>
      </c>
      <c r="C41" s="908" t="s">
        <v>12</v>
      </c>
      <c r="D41" s="881"/>
      <c r="E41" s="909">
        <v>1209310</v>
      </c>
      <c r="G41" s="816"/>
    </row>
    <row r="43" spans="1:7">
      <c r="E43" s="703"/>
    </row>
  </sheetData>
  <mergeCells count="3">
    <mergeCell ref="C10:C11"/>
    <mergeCell ref="B10:B11"/>
    <mergeCell ref="C2:E2"/>
  </mergeCells>
  <phoneticPr fontId="0" type="noConversion"/>
  <printOptions horizontalCentered="1"/>
  <pageMargins left="0.51181102362204722" right="0.3543307086614173" top="0.39370078740157483" bottom="0.43307086614173229" header="0.27559055118110237" footer="0.3543307086614173"/>
  <pageSetup paperSize="9" scale="84" orientation="portrait" cellComments="asDisplayed" r:id="rId1"/>
  <headerFooter alignWithMargins="0">
    <oddHeader>&amp;CBG
ПРИЛОЖЕНИЕ III</oddHeader>
    <oddFooter>&amp;CСтр.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3">
    <tabColor rgb="FF66FFCC"/>
    <pageSetUpPr fitToPage="1"/>
  </sheetPr>
  <dimension ref="A1:E14"/>
  <sheetViews>
    <sheetView showGridLines="0" zoomScaleNormal="100" zoomScaleSheetLayoutView="100" workbookViewId="0">
      <selection activeCell="E21" sqref="E21"/>
    </sheetView>
  </sheetViews>
  <sheetFormatPr defaultRowHeight="12.75"/>
  <cols>
    <col min="1" max="1" width="3.7109375" style="100" customWidth="1"/>
    <col min="2" max="2" width="11.7109375" style="3" customWidth="1"/>
    <col min="3" max="3" width="45.28515625" style="3" customWidth="1"/>
    <col min="4" max="4" width="42.42578125" style="173" customWidth="1"/>
    <col min="5" max="5" width="18.7109375" style="3" customWidth="1"/>
    <col min="6" max="6" width="9.140625" style="3"/>
    <col min="7" max="7" width="2.7109375" style="3" customWidth="1"/>
    <col min="8" max="16384" width="9.140625" style="3"/>
  </cols>
  <sheetData>
    <row r="1" spans="1:5" s="9" customFormat="1">
      <c r="A1" s="194" t="s">
        <v>734</v>
      </c>
      <c r="D1" s="59"/>
      <c r="E1" s="59"/>
    </row>
    <row r="2" spans="1:5" s="9" customFormat="1" ht="13.5">
      <c r="A2" s="64"/>
      <c r="B2" s="12" t="e">
        <f>T(#REF!)</f>
        <v>#REF!</v>
      </c>
      <c r="C2" s="960" t="e">
        <f>T(#REF!)</f>
        <v>#REF!</v>
      </c>
      <c r="D2" s="960"/>
      <c r="E2" s="960"/>
    </row>
    <row r="3" spans="1:5" s="9" customFormat="1" ht="13.5">
      <c r="A3" s="8"/>
      <c r="B3" s="14" t="e">
        <f>#REF!</f>
        <v>#REF!</v>
      </c>
      <c r="C3" s="15" t="s">
        <v>607</v>
      </c>
      <c r="D3" s="260"/>
      <c r="E3" s="65"/>
    </row>
    <row r="4" spans="1:5" s="9" customFormat="1" ht="13.5">
      <c r="A4" s="8"/>
      <c r="B4" s="17" t="e">
        <f>T(#REF!)</f>
        <v>#REF!</v>
      </c>
      <c r="C4" s="15" t="s">
        <v>608</v>
      </c>
      <c r="D4" s="260"/>
      <c r="E4" s="65"/>
    </row>
    <row r="5" spans="1:5" s="9" customFormat="1">
      <c r="A5" s="20"/>
      <c r="D5" s="59"/>
      <c r="E5" s="19" t="s">
        <v>629</v>
      </c>
    </row>
    <row r="6" spans="1:5">
      <c r="B6" s="470" t="s">
        <v>244</v>
      </c>
    </row>
    <row r="7" spans="1:5" s="263" customFormat="1">
      <c r="A7" s="262">
        <v>5</v>
      </c>
      <c r="C7" s="264"/>
      <c r="D7" s="298"/>
      <c r="E7" s="263" t="s">
        <v>630</v>
      </c>
    </row>
    <row r="8" spans="1:5" ht="12.6" customHeight="1">
      <c r="B8" s="494" t="s">
        <v>266</v>
      </c>
      <c r="D8" s="514"/>
      <c r="E8" s="515"/>
    </row>
    <row r="12" spans="1:5" ht="32.25" customHeight="1">
      <c r="B12" s="199"/>
      <c r="C12" s="495"/>
      <c r="D12" s="496" t="s">
        <v>350</v>
      </c>
      <c r="E12" s="497" t="s">
        <v>352</v>
      </c>
    </row>
    <row r="13" spans="1:5" ht="13.5">
      <c r="B13" s="106"/>
      <c r="C13" s="498"/>
      <c r="D13" s="499"/>
      <c r="E13" s="484" t="s">
        <v>525</v>
      </c>
    </row>
    <row r="14" spans="1:5" s="519" customFormat="1" ht="25.5">
      <c r="A14" s="20" t="s">
        <v>638</v>
      </c>
      <c r="B14" s="516" t="s">
        <v>525</v>
      </c>
      <c r="C14" s="517" t="s">
        <v>267</v>
      </c>
      <c r="D14" s="518" t="s">
        <v>268</v>
      </c>
      <c r="E14" s="855">
        <v>10765</v>
      </c>
    </row>
  </sheetData>
  <mergeCells count="1">
    <mergeCell ref="C2:E2"/>
  </mergeCells>
  <printOptions horizontalCentered="1"/>
  <pageMargins left="0.7" right="0.7" top="0.75" bottom="0.75" header="0.3" footer="0.3"/>
  <pageSetup paperSize="9" orientation="landscape" cellComments="asDisplayed" r:id="rId1"/>
  <headerFooter alignWithMargins="0">
    <oddHeader>&amp;CBG
ПРИЛОЖЕНИЕ III</oddHeader>
    <oddFooter>&amp;CСтр. &amp;P</oddFooter>
  </headerFooter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16">
    <tabColor rgb="FF66FFCC"/>
    <pageSetUpPr fitToPage="1"/>
  </sheetPr>
  <dimension ref="A1:L44"/>
  <sheetViews>
    <sheetView showGridLines="0" topLeftCell="A25" zoomScale="70" zoomScaleNormal="70" zoomScaleSheetLayoutView="70" workbookViewId="0">
      <selection activeCell="E45" sqref="E45"/>
    </sheetView>
  </sheetViews>
  <sheetFormatPr defaultRowHeight="12.75"/>
  <cols>
    <col min="1" max="1" width="3.7109375" style="20" customWidth="1"/>
    <col min="2" max="2" width="11.7109375" style="5" customWidth="1"/>
    <col min="3" max="3" width="40.7109375" style="5" customWidth="1"/>
    <col min="4" max="4" width="40.7109375" style="48" customWidth="1"/>
    <col min="5" max="12" width="16.7109375" style="5" customWidth="1"/>
    <col min="13" max="16384" width="9.140625" style="5"/>
  </cols>
  <sheetData>
    <row r="1" spans="1:12" s="9" customFormat="1">
      <c r="A1" s="194" t="s">
        <v>733</v>
      </c>
      <c r="D1" s="59"/>
      <c r="E1" s="59"/>
    </row>
    <row r="2" spans="1:12" s="9" customFormat="1" ht="13.5">
      <c r="A2" s="64"/>
      <c r="B2" s="12" t="e">
        <f>T(#REF!)</f>
        <v>#REF!</v>
      </c>
      <c r="C2" s="960" t="e">
        <f>T(#REF!)</f>
        <v>#REF!</v>
      </c>
      <c r="D2" s="960"/>
      <c r="E2" s="960"/>
      <c r="F2" s="960"/>
    </row>
    <row r="3" spans="1:12" s="9" customFormat="1" ht="13.5">
      <c r="A3" s="8"/>
      <c r="B3" s="14" t="e">
        <f>#REF!</f>
        <v>#REF!</v>
      </c>
      <c r="C3" s="15" t="s">
        <v>607</v>
      </c>
      <c r="D3" s="260"/>
      <c r="E3" s="65"/>
      <c r="F3" s="16"/>
    </row>
    <row r="4" spans="1:12" s="9" customFormat="1" ht="13.5">
      <c r="A4" s="8"/>
      <c r="B4" s="17" t="e">
        <f>T(#REF!)</f>
        <v>#REF!</v>
      </c>
      <c r="C4" s="15" t="s">
        <v>608</v>
      </c>
      <c r="D4" s="260"/>
      <c r="E4" s="65"/>
      <c r="F4" s="16"/>
    </row>
    <row r="5" spans="1:12" s="9" customFormat="1">
      <c r="A5" s="20"/>
      <c r="D5" s="59"/>
      <c r="E5" s="19"/>
      <c r="L5" s="19" t="s">
        <v>629</v>
      </c>
    </row>
    <row r="6" spans="1:12">
      <c r="B6" s="4" t="s">
        <v>269</v>
      </c>
    </row>
    <row r="7" spans="1:12" s="23" customFormat="1">
      <c r="A7" s="262">
        <v>5</v>
      </c>
      <c r="B7" s="263"/>
      <c r="C7" s="264"/>
      <c r="D7" s="298"/>
      <c r="E7" s="263" t="str">
        <f>"c" &amp; E15</f>
        <v>c010</v>
      </c>
      <c r="F7" s="263" t="str">
        <f t="shared" ref="F7:L7" si="0">"c" &amp; F15</f>
        <v>c020</v>
      </c>
      <c r="G7" s="263" t="str">
        <f t="shared" si="0"/>
        <v>c030</v>
      </c>
      <c r="H7" s="263" t="str">
        <f t="shared" si="0"/>
        <v>c040</v>
      </c>
      <c r="I7" s="263" t="str">
        <f t="shared" si="0"/>
        <v>c050</v>
      </c>
      <c r="J7" s="263" t="str">
        <f t="shared" si="0"/>
        <v>c060</v>
      </c>
      <c r="K7" s="263" t="str">
        <f t="shared" si="0"/>
        <v>c070</v>
      </c>
      <c r="L7" s="263" t="str">
        <f t="shared" si="0"/>
        <v>c080</v>
      </c>
    </row>
    <row r="8" spans="1:12">
      <c r="C8" s="520"/>
    </row>
    <row r="9" spans="1:12">
      <c r="C9" s="520"/>
    </row>
    <row r="10" spans="1:12">
      <c r="C10" s="520"/>
    </row>
    <row r="11" spans="1:12">
      <c r="C11" s="520"/>
    </row>
    <row r="12" spans="1:12" ht="41.25" customHeight="1">
      <c r="B12" s="521"/>
      <c r="C12" s="522"/>
      <c r="D12" s="523"/>
      <c r="E12" s="995" t="s">
        <v>763</v>
      </c>
      <c r="F12" s="996"/>
      <c r="G12" s="997"/>
      <c r="H12" s="995" t="s">
        <v>764</v>
      </c>
      <c r="I12" s="998"/>
      <c r="J12" s="999" t="s">
        <v>765</v>
      </c>
      <c r="K12" s="1000"/>
      <c r="L12" s="1001"/>
    </row>
    <row r="13" spans="1:12" ht="17.25" customHeight="1">
      <c r="B13" s="139"/>
      <c r="C13" s="524"/>
      <c r="D13" s="525" t="s">
        <v>350</v>
      </c>
      <c r="E13" s="30" t="s">
        <v>270</v>
      </c>
      <c r="F13" s="30" t="s">
        <v>271</v>
      </c>
      <c r="G13" s="30" t="s">
        <v>272</v>
      </c>
      <c r="H13" s="72" t="s">
        <v>271</v>
      </c>
      <c r="I13" s="72" t="s">
        <v>272</v>
      </c>
      <c r="J13" s="30" t="s">
        <v>270</v>
      </c>
      <c r="K13" s="30" t="s">
        <v>271</v>
      </c>
      <c r="L13" s="88" t="s">
        <v>272</v>
      </c>
    </row>
    <row r="14" spans="1:12" ht="38.25">
      <c r="B14" s="139"/>
      <c r="C14" s="524"/>
      <c r="D14" s="377"/>
      <c r="E14" s="526" t="s">
        <v>273</v>
      </c>
      <c r="F14" s="526" t="s">
        <v>274</v>
      </c>
      <c r="G14" s="526" t="s">
        <v>275</v>
      </c>
      <c r="H14" s="526" t="s">
        <v>276</v>
      </c>
      <c r="I14" s="526" t="s">
        <v>277</v>
      </c>
      <c r="J14" s="526" t="s">
        <v>273</v>
      </c>
      <c r="K14" s="526" t="s">
        <v>276</v>
      </c>
      <c r="L14" s="527" t="s">
        <v>275</v>
      </c>
    </row>
    <row r="15" spans="1:12" ht="11.25" customHeight="1">
      <c r="B15" s="143"/>
      <c r="C15" s="528"/>
      <c r="D15" s="529"/>
      <c r="E15" s="530" t="s">
        <v>525</v>
      </c>
      <c r="F15" s="530" t="s">
        <v>526</v>
      </c>
      <c r="G15" s="530" t="s">
        <v>527</v>
      </c>
      <c r="H15" s="530" t="s">
        <v>528</v>
      </c>
      <c r="I15" s="530" t="s">
        <v>529</v>
      </c>
      <c r="J15" s="531" t="s">
        <v>530</v>
      </c>
      <c r="K15" s="531" t="s">
        <v>531</v>
      </c>
      <c r="L15" s="532" t="s">
        <v>532</v>
      </c>
    </row>
    <row r="16" spans="1:12" ht="11.25" customHeight="1">
      <c r="B16" s="533"/>
      <c r="C16" s="534" t="s">
        <v>278</v>
      </c>
      <c r="D16" s="535"/>
      <c r="E16" s="536"/>
      <c r="F16" s="536"/>
      <c r="G16" s="536"/>
      <c r="H16" s="536"/>
      <c r="I16" s="536"/>
      <c r="J16" s="536"/>
      <c r="K16" s="536"/>
      <c r="L16" s="537"/>
    </row>
    <row r="17" spans="1:12" s="82" customFormat="1" ht="21" customHeight="1">
      <c r="A17" s="20" t="str">
        <f t="shared" ref="A17:A42" si="1">"r" &amp; RIGHT(1000+B17,3)</f>
        <v>r010</v>
      </c>
      <c r="B17" s="467" t="s">
        <v>525</v>
      </c>
      <c r="C17" s="700" t="s">
        <v>360</v>
      </c>
      <c r="D17" s="772" t="s">
        <v>279</v>
      </c>
      <c r="E17" s="705">
        <f>E18+E19+E20+E21</f>
        <v>0</v>
      </c>
      <c r="F17" s="705">
        <f t="shared" ref="F17:L17" si="2">F18+F19+F20+F21</f>
        <v>1436</v>
      </c>
      <c r="G17" s="705">
        <f t="shared" si="2"/>
        <v>0</v>
      </c>
      <c r="H17" s="705">
        <f t="shared" si="2"/>
        <v>0</v>
      </c>
      <c r="I17" s="705">
        <f t="shared" si="2"/>
        <v>0</v>
      </c>
      <c r="J17" s="705">
        <f t="shared" si="2"/>
        <v>0</v>
      </c>
      <c r="K17" s="705">
        <f t="shared" si="2"/>
        <v>0</v>
      </c>
      <c r="L17" s="705">
        <f t="shared" si="2"/>
        <v>0</v>
      </c>
    </row>
    <row r="18" spans="1:12" s="82" customFormat="1" ht="21" customHeight="1">
      <c r="A18" s="20" t="str">
        <f t="shared" si="1"/>
        <v>r020</v>
      </c>
      <c r="B18" s="154" t="s">
        <v>526</v>
      </c>
      <c r="C18" s="35" t="s">
        <v>361</v>
      </c>
      <c r="D18" s="92" t="s">
        <v>362</v>
      </c>
      <c r="E18" s="76">
        <v>0</v>
      </c>
      <c r="F18" s="36">
        <v>1436</v>
      </c>
      <c r="G18" s="36">
        <v>0</v>
      </c>
      <c r="H18" s="753">
        <v>0</v>
      </c>
      <c r="I18" s="36">
        <v>0</v>
      </c>
      <c r="J18" s="36">
        <v>0</v>
      </c>
      <c r="K18" s="753">
        <v>0</v>
      </c>
      <c r="L18" s="36">
        <v>0</v>
      </c>
    </row>
    <row r="19" spans="1:12" s="82" customFormat="1" ht="21" customHeight="1">
      <c r="A19" s="20" t="str">
        <f t="shared" si="1"/>
        <v>r030</v>
      </c>
      <c r="B19" s="154" t="s">
        <v>527</v>
      </c>
      <c r="C19" s="35" t="s">
        <v>560</v>
      </c>
      <c r="D19" s="93" t="s">
        <v>363</v>
      </c>
      <c r="E19" s="76">
        <v>0</v>
      </c>
      <c r="F19" s="36">
        <v>0</v>
      </c>
      <c r="G19" s="36">
        <v>0</v>
      </c>
      <c r="H19" s="36">
        <v>0</v>
      </c>
      <c r="I19" s="36">
        <v>0</v>
      </c>
      <c r="J19" s="36">
        <v>0</v>
      </c>
      <c r="K19" s="36">
        <v>0</v>
      </c>
      <c r="L19" s="36">
        <v>0</v>
      </c>
    </row>
    <row r="20" spans="1:12" s="82" customFormat="1">
      <c r="A20" s="20" t="str">
        <f t="shared" si="1"/>
        <v>r040</v>
      </c>
      <c r="B20" s="154" t="s">
        <v>528</v>
      </c>
      <c r="C20" s="35" t="s">
        <v>364</v>
      </c>
      <c r="D20" s="93" t="s">
        <v>365</v>
      </c>
      <c r="E20" s="76">
        <v>0</v>
      </c>
      <c r="F20" s="36">
        <v>0</v>
      </c>
      <c r="G20" s="36">
        <v>0</v>
      </c>
      <c r="H20" s="36">
        <v>0</v>
      </c>
      <c r="I20" s="36">
        <v>0</v>
      </c>
      <c r="J20" s="76">
        <v>0</v>
      </c>
      <c r="K20" s="76">
        <v>0</v>
      </c>
      <c r="L20" s="76">
        <v>0</v>
      </c>
    </row>
    <row r="21" spans="1:12" s="82" customFormat="1">
      <c r="A21" s="20" t="str">
        <f t="shared" si="1"/>
        <v>r050</v>
      </c>
      <c r="B21" s="154" t="s">
        <v>529</v>
      </c>
      <c r="C21" s="35" t="s">
        <v>366</v>
      </c>
      <c r="D21" s="93" t="s">
        <v>367</v>
      </c>
      <c r="E21" s="76">
        <v>0</v>
      </c>
      <c r="F21" s="36">
        <v>0</v>
      </c>
      <c r="G21" s="36">
        <v>0</v>
      </c>
      <c r="H21" s="36">
        <v>0</v>
      </c>
      <c r="I21" s="36">
        <v>0</v>
      </c>
      <c r="J21" s="153"/>
      <c r="K21" s="76">
        <v>0</v>
      </c>
      <c r="L21" s="76">
        <v>0</v>
      </c>
    </row>
    <row r="22" spans="1:12" s="82" customFormat="1" ht="21" customHeight="1">
      <c r="A22" s="20" t="str">
        <f t="shared" si="1"/>
        <v>r060</v>
      </c>
      <c r="B22" s="154" t="s">
        <v>530</v>
      </c>
      <c r="C22" s="694" t="s">
        <v>368</v>
      </c>
      <c r="D22" s="706" t="s">
        <v>369</v>
      </c>
      <c r="E22" s="696">
        <f>E23+E24+E25</f>
        <v>0</v>
      </c>
      <c r="F22" s="696">
        <f t="shared" ref="F22:L22" si="3">F23+F24+F25</f>
        <v>0</v>
      </c>
      <c r="G22" s="696">
        <f t="shared" si="3"/>
        <v>0</v>
      </c>
      <c r="H22" s="696">
        <f t="shared" si="3"/>
        <v>0</v>
      </c>
      <c r="I22" s="696">
        <f t="shared" si="3"/>
        <v>0</v>
      </c>
      <c r="J22" s="696">
        <f t="shared" si="3"/>
        <v>0</v>
      </c>
      <c r="K22" s="696">
        <f t="shared" si="3"/>
        <v>0</v>
      </c>
      <c r="L22" s="696">
        <f t="shared" si="3"/>
        <v>0</v>
      </c>
    </row>
    <row r="23" spans="1:12" s="82" customFormat="1" ht="21" customHeight="1">
      <c r="A23" s="20" t="str">
        <f t="shared" si="1"/>
        <v>r070</v>
      </c>
      <c r="B23" s="154" t="s">
        <v>531</v>
      </c>
      <c r="C23" s="42" t="s">
        <v>561</v>
      </c>
      <c r="D23" s="92" t="s">
        <v>363</v>
      </c>
      <c r="E23" s="76">
        <v>0</v>
      </c>
      <c r="F23" s="36">
        <v>0</v>
      </c>
      <c r="G23" s="36">
        <v>0</v>
      </c>
      <c r="H23" s="76">
        <v>0</v>
      </c>
      <c r="I23" s="76">
        <v>0</v>
      </c>
      <c r="J23" s="76">
        <v>0</v>
      </c>
      <c r="K23" s="76">
        <v>0</v>
      </c>
      <c r="L23" s="76">
        <v>0</v>
      </c>
    </row>
    <row r="24" spans="1:12" s="82" customFormat="1">
      <c r="A24" s="20" t="str">
        <f t="shared" si="1"/>
        <v>r080</v>
      </c>
      <c r="B24" s="154" t="s">
        <v>532</v>
      </c>
      <c r="C24" s="35" t="s">
        <v>364</v>
      </c>
      <c r="D24" s="93" t="s">
        <v>365</v>
      </c>
      <c r="E24" s="76">
        <v>0</v>
      </c>
      <c r="F24" s="36">
        <v>0</v>
      </c>
      <c r="G24" s="36">
        <v>0</v>
      </c>
      <c r="H24" s="76">
        <v>0</v>
      </c>
      <c r="I24" s="76">
        <v>0</v>
      </c>
      <c r="J24" s="76">
        <v>0</v>
      </c>
      <c r="K24" s="76">
        <v>0</v>
      </c>
      <c r="L24" s="76">
        <v>0</v>
      </c>
    </row>
    <row r="25" spans="1:12" s="82" customFormat="1">
      <c r="A25" s="20" t="str">
        <f t="shared" si="1"/>
        <v>r090</v>
      </c>
      <c r="B25" s="154" t="s">
        <v>533</v>
      </c>
      <c r="C25" s="35" t="s">
        <v>366</v>
      </c>
      <c r="D25" s="93" t="s">
        <v>367</v>
      </c>
      <c r="E25" s="76">
        <v>0</v>
      </c>
      <c r="F25" s="36">
        <v>0</v>
      </c>
      <c r="G25" s="36">
        <v>0</v>
      </c>
      <c r="H25" s="76">
        <v>0</v>
      </c>
      <c r="I25" s="76">
        <v>0</v>
      </c>
      <c r="J25" s="153"/>
      <c r="K25" s="76">
        <v>0</v>
      </c>
      <c r="L25" s="76">
        <v>0</v>
      </c>
    </row>
    <row r="26" spans="1:12" s="82" customFormat="1" ht="25.5" customHeight="1">
      <c r="A26" s="20" t="str">
        <f t="shared" si="1"/>
        <v>r100</v>
      </c>
      <c r="B26" s="154" t="s">
        <v>535</v>
      </c>
      <c r="C26" s="694" t="s">
        <v>370</v>
      </c>
      <c r="D26" s="706" t="s">
        <v>280</v>
      </c>
      <c r="E26" s="696">
        <f>E27+E28+E29</f>
        <v>274698</v>
      </c>
      <c r="F26" s="696">
        <f t="shared" ref="F26:G26" si="4">F27+F28+F29</f>
        <v>0</v>
      </c>
      <c r="G26" s="696">
        <f t="shared" si="4"/>
        <v>0</v>
      </c>
      <c r="H26" s="315"/>
      <c r="I26" s="315"/>
      <c r="J26" s="696">
        <f t="shared" ref="J26" si="5">J27+J28+J29</f>
        <v>0</v>
      </c>
      <c r="K26" s="696">
        <f t="shared" ref="K26" si="6">K27+K28+K29</f>
        <v>0</v>
      </c>
      <c r="L26" s="696">
        <f t="shared" ref="L26" si="7">L27+L28+L29</f>
        <v>0</v>
      </c>
    </row>
    <row r="27" spans="1:12" s="82" customFormat="1" ht="21" customHeight="1">
      <c r="A27" s="20" t="str">
        <f t="shared" si="1"/>
        <v>r110</v>
      </c>
      <c r="B27" s="154" t="s">
        <v>536</v>
      </c>
      <c r="C27" s="42" t="s">
        <v>561</v>
      </c>
      <c r="D27" s="92" t="s">
        <v>363</v>
      </c>
      <c r="E27" s="76">
        <v>1977</v>
      </c>
      <c r="F27" s="36">
        <v>0</v>
      </c>
      <c r="G27" s="36">
        <v>0</v>
      </c>
      <c r="H27" s="153"/>
      <c r="I27" s="153"/>
      <c r="J27" s="753">
        <v>0</v>
      </c>
      <c r="K27" s="76">
        <v>0</v>
      </c>
      <c r="L27" s="76">
        <v>0</v>
      </c>
    </row>
    <row r="28" spans="1:12" s="82" customFormat="1">
      <c r="A28" s="20" t="str">
        <f t="shared" si="1"/>
        <v>r120</v>
      </c>
      <c r="B28" s="154" t="s">
        <v>537</v>
      </c>
      <c r="C28" s="42" t="s">
        <v>364</v>
      </c>
      <c r="D28" s="93" t="s">
        <v>365</v>
      </c>
      <c r="E28" s="76">
        <v>272721</v>
      </c>
      <c r="F28" s="36">
        <v>0</v>
      </c>
      <c r="G28" s="36">
        <v>0</v>
      </c>
      <c r="H28" s="153"/>
      <c r="I28" s="153"/>
      <c r="J28" s="753">
        <v>0</v>
      </c>
      <c r="K28" s="76">
        <v>0</v>
      </c>
      <c r="L28" s="76">
        <v>0</v>
      </c>
    </row>
    <row r="29" spans="1:12" s="82" customFormat="1">
      <c r="A29" s="20" t="str">
        <f t="shared" si="1"/>
        <v>r130</v>
      </c>
      <c r="B29" s="154" t="s">
        <v>538</v>
      </c>
      <c r="C29" s="42" t="s">
        <v>366</v>
      </c>
      <c r="D29" s="93" t="s">
        <v>367</v>
      </c>
      <c r="E29" s="76">
        <v>0</v>
      </c>
      <c r="F29" s="36">
        <v>0</v>
      </c>
      <c r="G29" s="36">
        <v>0</v>
      </c>
      <c r="H29" s="153"/>
      <c r="I29" s="153"/>
      <c r="J29" s="153"/>
      <c r="K29" s="76">
        <v>0</v>
      </c>
      <c r="L29" s="76">
        <v>0</v>
      </c>
    </row>
    <row r="30" spans="1:12" s="82" customFormat="1" ht="21" customHeight="1">
      <c r="A30" s="20" t="str">
        <f t="shared" si="1"/>
        <v>r140</v>
      </c>
      <c r="B30" s="538" t="s">
        <v>539</v>
      </c>
      <c r="C30" s="539" t="s">
        <v>281</v>
      </c>
      <c r="D30" s="96" t="s">
        <v>282</v>
      </c>
      <c r="E30" s="701">
        <v>0</v>
      </c>
      <c r="F30" s="701">
        <v>0</v>
      </c>
      <c r="G30" s="701">
        <v>0</v>
      </c>
      <c r="H30" s="701">
        <v>0</v>
      </c>
      <c r="I30" s="701">
        <v>0</v>
      </c>
      <c r="J30" s="701">
        <v>0</v>
      </c>
      <c r="K30" s="701">
        <v>0</v>
      </c>
      <c r="L30" s="701">
        <v>0</v>
      </c>
    </row>
    <row r="31" spans="1:12" s="82" customFormat="1" ht="21" customHeight="1">
      <c r="A31" s="20"/>
      <c r="B31" s="540"/>
      <c r="C31" s="541" t="s">
        <v>283</v>
      </c>
      <c r="D31" s="542"/>
      <c r="E31" s="543"/>
      <c r="F31" s="543"/>
      <c r="G31" s="543"/>
      <c r="H31" s="543"/>
      <c r="I31" s="543"/>
      <c r="J31" s="543"/>
      <c r="K31" s="543"/>
      <c r="L31" s="543"/>
    </row>
    <row r="32" spans="1:12" s="82" customFormat="1" ht="21" customHeight="1">
      <c r="A32" s="20" t="str">
        <f t="shared" si="1"/>
        <v>r150</v>
      </c>
      <c r="B32" s="467" t="s">
        <v>540</v>
      </c>
      <c r="C32" s="544" t="s">
        <v>395</v>
      </c>
      <c r="D32" s="91" t="s">
        <v>140</v>
      </c>
      <c r="E32" s="705">
        <f>SUM(E33:E37)</f>
        <v>0</v>
      </c>
      <c r="F32" s="705">
        <f t="shared" ref="F32:L32" si="8">SUM(F33:F37)</f>
        <v>888</v>
      </c>
      <c r="G32" s="705">
        <f t="shared" si="8"/>
        <v>0</v>
      </c>
      <c r="H32" s="705">
        <f t="shared" si="8"/>
        <v>0</v>
      </c>
      <c r="I32" s="705">
        <f t="shared" si="8"/>
        <v>0</v>
      </c>
      <c r="J32" s="705">
        <f t="shared" si="8"/>
        <v>0</v>
      </c>
      <c r="K32" s="705">
        <f t="shared" si="8"/>
        <v>0</v>
      </c>
      <c r="L32" s="705">
        <f t="shared" si="8"/>
        <v>0</v>
      </c>
    </row>
    <row r="33" spans="1:12" s="82" customFormat="1">
      <c r="A33" s="20" t="str">
        <f t="shared" si="1"/>
        <v>r160</v>
      </c>
      <c r="B33" s="154" t="s">
        <v>541</v>
      </c>
      <c r="C33" s="58" t="s">
        <v>361</v>
      </c>
      <c r="D33" s="92" t="s">
        <v>396</v>
      </c>
      <c r="E33" s="76">
        <v>0</v>
      </c>
      <c r="F33" s="36">
        <v>888</v>
      </c>
      <c r="G33" s="76">
        <v>0</v>
      </c>
      <c r="H33" s="753">
        <v>0</v>
      </c>
      <c r="I33" s="36">
        <v>0</v>
      </c>
      <c r="J33" s="36">
        <v>0</v>
      </c>
      <c r="K33" s="753">
        <v>0</v>
      </c>
      <c r="L33" s="36">
        <v>0</v>
      </c>
    </row>
    <row r="34" spans="1:12" s="82" customFormat="1" ht="21" customHeight="1">
      <c r="A34" s="20" t="str">
        <f t="shared" si="1"/>
        <v>r170</v>
      </c>
      <c r="B34" s="467" t="s">
        <v>542</v>
      </c>
      <c r="C34" s="58" t="s">
        <v>397</v>
      </c>
      <c r="D34" s="92" t="s">
        <v>398</v>
      </c>
      <c r="E34" s="76">
        <v>0</v>
      </c>
      <c r="F34" s="36">
        <v>0</v>
      </c>
      <c r="G34" s="76">
        <v>0</v>
      </c>
      <c r="H34" s="76">
        <v>0</v>
      </c>
      <c r="I34" s="76">
        <v>0</v>
      </c>
      <c r="J34" s="36">
        <v>0</v>
      </c>
      <c r="K34" s="76">
        <v>0</v>
      </c>
      <c r="L34" s="76">
        <v>0</v>
      </c>
    </row>
    <row r="35" spans="1:12" s="82" customFormat="1" ht="21" customHeight="1">
      <c r="A35" s="20" t="str">
        <f t="shared" si="1"/>
        <v>r180</v>
      </c>
      <c r="B35" s="467">
        <v>180</v>
      </c>
      <c r="C35" s="58" t="s">
        <v>399</v>
      </c>
      <c r="D35" s="92" t="s">
        <v>400</v>
      </c>
      <c r="E35" s="76">
        <v>0</v>
      </c>
      <c r="F35" s="36">
        <v>0</v>
      </c>
      <c r="G35" s="76">
        <v>0</v>
      </c>
      <c r="H35" s="76">
        <v>0</v>
      </c>
      <c r="I35" s="76">
        <v>0</v>
      </c>
      <c r="J35" s="153"/>
      <c r="K35" s="76">
        <v>0</v>
      </c>
      <c r="L35" s="76">
        <v>0</v>
      </c>
    </row>
    <row r="36" spans="1:12" s="82" customFormat="1" ht="21" customHeight="1">
      <c r="A36" s="20" t="str">
        <f t="shared" si="1"/>
        <v>r190</v>
      </c>
      <c r="B36" s="467">
        <v>190</v>
      </c>
      <c r="C36" s="58" t="s">
        <v>401</v>
      </c>
      <c r="D36" s="92" t="s">
        <v>402</v>
      </c>
      <c r="E36" s="76">
        <v>0</v>
      </c>
      <c r="F36" s="36">
        <v>0</v>
      </c>
      <c r="G36" s="76">
        <v>0</v>
      </c>
      <c r="H36" s="76">
        <v>0</v>
      </c>
      <c r="I36" s="76">
        <v>0</v>
      </c>
      <c r="J36" s="76"/>
      <c r="K36" s="76">
        <v>0</v>
      </c>
      <c r="L36" s="76">
        <v>0</v>
      </c>
    </row>
    <row r="37" spans="1:12" s="82" customFormat="1">
      <c r="A37" s="20" t="str">
        <f t="shared" si="1"/>
        <v>r200</v>
      </c>
      <c r="B37" s="467">
        <v>200</v>
      </c>
      <c r="C37" s="58" t="s">
        <v>403</v>
      </c>
      <c r="D37" s="92" t="s">
        <v>284</v>
      </c>
      <c r="E37" s="76">
        <v>0</v>
      </c>
      <c r="F37" s="36">
        <v>0</v>
      </c>
      <c r="G37" s="76">
        <v>0</v>
      </c>
      <c r="H37" s="76">
        <v>0</v>
      </c>
      <c r="I37" s="76">
        <v>0</v>
      </c>
      <c r="J37" s="153"/>
      <c r="K37" s="76">
        <v>0</v>
      </c>
      <c r="L37" s="76">
        <v>0</v>
      </c>
    </row>
    <row r="38" spans="1:12" s="82" customFormat="1" ht="21" customHeight="1">
      <c r="A38" s="20" t="str">
        <f t="shared" si="1"/>
        <v>r210</v>
      </c>
      <c r="B38" s="467">
        <v>210</v>
      </c>
      <c r="C38" s="57" t="s">
        <v>285</v>
      </c>
      <c r="D38" s="92" t="s">
        <v>406</v>
      </c>
      <c r="E38" s="696">
        <f>SUM(E39:E41)</f>
        <v>0</v>
      </c>
      <c r="F38" s="696">
        <f t="shared" ref="F38:L38" si="9">SUM(F39:F41)</f>
        <v>0</v>
      </c>
      <c r="G38" s="696">
        <f t="shared" si="9"/>
        <v>0</v>
      </c>
      <c r="H38" s="696">
        <f t="shared" si="9"/>
        <v>0</v>
      </c>
      <c r="I38" s="696">
        <f t="shared" si="9"/>
        <v>0</v>
      </c>
      <c r="J38" s="696">
        <f t="shared" si="9"/>
        <v>0</v>
      </c>
      <c r="K38" s="696">
        <f t="shared" si="9"/>
        <v>0</v>
      </c>
      <c r="L38" s="696">
        <f t="shared" si="9"/>
        <v>0</v>
      </c>
    </row>
    <row r="39" spans="1:12" s="82" customFormat="1" ht="38.25">
      <c r="A39" s="20" t="str">
        <f t="shared" si="1"/>
        <v>r220</v>
      </c>
      <c r="B39" s="467">
        <v>220</v>
      </c>
      <c r="C39" s="58" t="s">
        <v>399</v>
      </c>
      <c r="D39" s="92" t="s">
        <v>400</v>
      </c>
      <c r="E39" s="76">
        <v>0</v>
      </c>
      <c r="F39" s="36">
        <v>0</v>
      </c>
      <c r="G39" s="36">
        <v>0</v>
      </c>
      <c r="H39" s="76">
        <v>0</v>
      </c>
      <c r="I39" s="76">
        <v>0</v>
      </c>
      <c r="J39" s="153"/>
      <c r="K39" s="76">
        <v>0</v>
      </c>
      <c r="L39" s="76">
        <v>0</v>
      </c>
    </row>
    <row r="40" spans="1:12" s="82" customFormat="1">
      <c r="A40" s="20" t="str">
        <f t="shared" si="1"/>
        <v>r230</v>
      </c>
      <c r="B40" s="467">
        <v>230</v>
      </c>
      <c r="C40" s="58" t="s">
        <v>401</v>
      </c>
      <c r="D40" s="92" t="s">
        <v>402</v>
      </c>
      <c r="E40" s="76">
        <v>0</v>
      </c>
      <c r="F40" s="36">
        <v>0</v>
      </c>
      <c r="G40" s="36">
        <v>0</v>
      </c>
      <c r="H40" s="76">
        <v>0</v>
      </c>
      <c r="I40" s="76">
        <v>0</v>
      </c>
      <c r="J40" s="76">
        <v>0</v>
      </c>
      <c r="K40" s="76">
        <v>0</v>
      </c>
      <c r="L40" s="76">
        <v>0</v>
      </c>
    </row>
    <row r="41" spans="1:12" s="82" customFormat="1">
      <c r="A41" s="20" t="str">
        <f t="shared" si="1"/>
        <v>r240</v>
      </c>
      <c r="B41" s="467">
        <v>240</v>
      </c>
      <c r="C41" s="58" t="s">
        <v>403</v>
      </c>
      <c r="D41" s="92" t="s">
        <v>284</v>
      </c>
      <c r="E41" s="76">
        <v>0</v>
      </c>
      <c r="F41" s="36">
        <v>0</v>
      </c>
      <c r="G41" s="36">
        <v>0</v>
      </c>
      <c r="H41" s="76">
        <v>0</v>
      </c>
      <c r="I41" s="76">
        <v>0</v>
      </c>
      <c r="J41" s="153"/>
      <c r="K41" s="76">
        <v>0</v>
      </c>
      <c r="L41" s="76">
        <v>0</v>
      </c>
    </row>
    <row r="42" spans="1:12" s="82" customFormat="1" ht="21" customHeight="1">
      <c r="A42" s="20" t="str">
        <f t="shared" si="1"/>
        <v>r250</v>
      </c>
      <c r="B42" s="545">
        <v>250</v>
      </c>
      <c r="C42" s="539" t="s">
        <v>347</v>
      </c>
      <c r="D42" s="96" t="s">
        <v>282</v>
      </c>
      <c r="E42" s="701">
        <v>0</v>
      </c>
      <c r="F42" s="701">
        <v>0</v>
      </c>
      <c r="G42" s="701">
        <v>0</v>
      </c>
      <c r="H42" s="701">
        <v>0</v>
      </c>
      <c r="I42" s="701">
        <v>0</v>
      </c>
      <c r="J42" s="701">
        <v>0</v>
      </c>
      <c r="K42" s="701">
        <v>0</v>
      </c>
      <c r="L42" s="701">
        <v>0</v>
      </c>
    </row>
    <row r="44" spans="1:12">
      <c r="E44" s="816">
        <f>E26-F_01.01!E27</f>
        <v>81378</v>
      </c>
    </row>
  </sheetData>
  <mergeCells count="4">
    <mergeCell ref="E12:G12"/>
    <mergeCell ref="H12:I12"/>
    <mergeCell ref="J12:L12"/>
    <mergeCell ref="C2:F2"/>
  </mergeCells>
  <phoneticPr fontId="0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56" orientation="landscape" cellComments="asDisplayed" r:id="rId1"/>
  <headerFooter alignWithMargins="0">
    <oddHeader>&amp;CBG
ПРИЛОЖЕНИЕ III</oddHeader>
    <oddFooter>&amp;CСтр. &amp;P</oddFooter>
  </headerFooter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17">
    <tabColor theme="1"/>
    <pageSetUpPr fitToPage="1"/>
  </sheetPr>
  <dimension ref="A1:O35"/>
  <sheetViews>
    <sheetView showGridLines="0" topLeftCell="A16" zoomScaleNormal="100" zoomScaleSheetLayoutView="70" zoomScalePageLayoutView="80" workbookViewId="0">
      <selection activeCell="J21" sqref="J21"/>
    </sheetView>
  </sheetViews>
  <sheetFormatPr defaultRowHeight="12.75"/>
  <cols>
    <col min="1" max="1" width="3.7109375" style="100" customWidth="1"/>
    <col min="2" max="2" width="11.7109375" style="3" customWidth="1"/>
    <col min="3" max="3" width="33.85546875" style="3" customWidth="1"/>
    <col min="4" max="4" width="26.7109375" style="547" customWidth="1"/>
    <col min="5" max="15" width="16.7109375" style="3" customWidth="1"/>
    <col min="16" max="16384" width="9.140625" style="3"/>
  </cols>
  <sheetData>
    <row r="1" spans="1:15" s="9" customFormat="1">
      <c r="A1" s="194" t="s">
        <v>732</v>
      </c>
      <c r="D1" s="59"/>
      <c r="E1" s="59"/>
    </row>
    <row r="2" spans="1:15" s="9" customFormat="1" ht="13.5">
      <c r="A2" s="64"/>
      <c r="B2" s="12" t="e">
        <f>T(#REF!)</f>
        <v>#REF!</v>
      </c>
      <c r="C2" s="960" t="e">
        <f>T(#REF!)</f>
        <v>#REF!</v>
      </c>
      <c r="D2" s="960"/>
      <c r="E2" s="960"/>
      <c r="F2" s="960"/>
    </row>
    <row r="3" spans="1:15" s="9" customFormat="1" ht="13.5">
      <c r="A3" s="8"/>
      <c r="B3" s="14" t="e">
        <f>#REF!</f>
        <v>#REF!</v>
      </c>
      <c r="C3" s="15" t="s">
        <v>607</v>
      </c>
      <c r="D3" s="260"/>
      <c r="E3" s="65"/>
      <c r="F3" s="16"/>
    </row>
    <row r="4" spans="1:15" s="9" customFormat="1" ht="13.5">
      <c r="A4" s="8"/>
      <c r="B4" s="17" t="e">
        <f>T(#REF!)</f>
        <v>#REF!</v>
      </c>
      <c r="C4" s="15" t="s">
        <v>608</v>
      </c>
      <c r="D4" s="260"/>
      <c r="E4" s="65"/>
      <c r="F4" s="16"/>
    </row>
    <row r="5" spans="1:15" s="9" customFormat="1">
      <c r="A5" s="20"/>
      <c r="D5" s="59"/>
      <c r="E5" s="19"/>
      <c r="O5" s="19" t="s">
        <v>629</v>
      </c>
    </row>
    <row r="6" spans="1:15">
      <c r="B6" s="470" t="s">
        <v>286</v>
      </c>
    </row>
    <row r="7" spans="1:15" s="263" customFormat="1">
      <c r="A7" s="262">
        <v>5</v>
      </c>
      <c r="C7" s="264"/>
      <c r="D7" s="298"/>
      <c r="E7" s="263" t="str">
        <f>"c" &amp; E16</f>
        <v>c010</v>
      </c>
      <c r="F7" s="263" t="str">
        <f t="shared" ref="F7:O7" si="0">"c" &amp; F16</f>
        <v>c020</v>
      </c>
      <c r="G7" s="263" t="str">
        <f t="shared" si="0"/>
        <v>c030</v>
      </c>
      <c r="H7" s="263" t="str">
        <f t="shared" si="0"/>
        <v>c040</v>
      </c>
      <c r="I7" s="263" t="str">
        <f t="shared" si="0"/>
        <v>c050</v>
      </c>
      <c r="J7" s="263" t="str">
        <f t="shared" si="0"/>
        <v>c060</v>
      </c>
      <c r="K7" s="263" t="str">
        <f t="shared" si="0"/>
        <v>c070</v>
      </c>
      <c r="L7" s="263" t="str">
        <f t="shared" si="0"/>
        <v>c080</v>
      </c>
      <c r="M7" s="263" t="str">
        <f t="shared" si="0"/>
        <v>c090</v>
      </c>
      <c r="N7" s="263" t="str">
        <f t="shared" si="0"/>
        <v>c100</v>
      </c>
      <c r="O7" s="263" t="str">
        <f t="shared" si="0"/>
        <v>c110</v>
      </c>
    </row>
    <row r="8" spans="1:15">
      <c r="C8" s="266"/>
      <c r="D8" s="373"/>
    </row>
    <row r="9" spans="1:15">
      <c r="C9" s="266"/>
      <c r="D9" s="373"/>
    </row>
    <row r="10" spans="1:15">
      <c r="C10" s="266"/>
      <c r="D10" s="373"/>
    </row>
    <row r="11" spans="1:15">
      <c r="C11" s="266"/>
      <c r="D11" s="373"/>
    </row>
    <row r="12" spans="1:15" ht="33" customHeight="1">
      <c r="B12" s="103"/>
      <c r="C12" s="1003"/>
      <c r="D12" s="548"/>
      <c r="E12" s="1005" t="s">
        <v>287</v>
      </c>
      <c r="F12" s="1006"/>
      <c r="G12" s="1006"/>
      <c r="H12" s="1006"/>
      <c r="I12" s="1006"/>
      <c r="J12" s="1007"/>
      <c r="K12" s="1005" t="s">
        <v>288</v>
      </c>
      <c r="L12" s="1006"/>
      <c r="M12" s="1007"/>
      <c r="N12" s="966" t="s">
        <v>289</v>
      </c>
      <c r="O12" s="966" t="s">
        <v>524</v>
      </c>
    </row>
    <row r="13" spans="1:15" ht="36" customHeight="1">
      <c r="B13" s="269"/>
      <c r="C13" s="993"/>
      <c r="D13" s="549"/>
      <c r="E13" s="1005" t="s">
        <v>290</v>
      </c>
      <c r="F13" s="1006"/>
      <c r="G13" s="1007"/>
      <c r="H13" s="1005" t="s">
        <v>766</v>
      </c>
      <c r="I13" s="1006"/>
      <c r="J13" s="1007"/>
      <c r="K13" s="966" t="s">
        <v>291</v>
      </c>
      <c r="L13" s="966" t="s">
        <v>292</v>
      </c>
      <c r="M13" s="992" t="s">
        <v>293</v>
      </c>
      <c r="N13" s="967"/>
      <c r="O13" s="967"/>
    </row>
    <row r="14" spans="1:15" ht="47.25" customHeight="1">
      <c r="B14" s="269"/>
      <c r="C14" s="1004"/>
      <c r="D14" s="549"/>
      <c r="E14" s="1" t="s">
        <v>352</v>
      </c>
      <c r="F14" s="550" t="s">
        <v>294</v>
      </c>
      <c r="G14" s="550" t="s">
        <v>295</v>
      </c>
      <c r="H14" s="1" t="s">
        <v>352</v>
      </c>
      <c r="I14" s="550" t="s">
        <v>294</v>
      </c>
      <c r="J14" s="550" t="s">
        <v>295</v>
      </c>
      <c r="K14" s="968"/>
      <c r="L14" s="968"/>
      <c r="M14" s="1002"/>
      <c r="N14" s="968"/>
      <c r="O14" s="968"/>
    </row>
    <row r="15" spans="1:15" s="553" customFormat="1" ht="63.75">
      <c r="A15" s="100"/>
      <c r="B15" s="551"/>
      <c r="C15" s="546"/>
      <c r="D15" s="525" t="s">
        <v>350</v>
      </c>
      <c r="E15" s="178" t="s">
        <v>296</v>
      </c>
      <c r="F15" s="178" t="s">
        <v>553</v>
      </c>
      <c r="G15" s="178" t="s">
        <v>297</v>
      </c>
      <c r="H15" s="178" t="s">
        <v>296</v>
      </c>
      <c r="I15" s="178" t="s">
        <v>296</v>
      </c>
      <c r="J15" s="178" t="s">
        <v>298</v>
      </c>
      <c r="K15" s="552"/>
      <c r="L15" s="178" t="s">
        <v>299</v>
      </c>
      <c r="M15" s="178" t="s">
        <v>300</v>
      </c>
      <c r="N15" s="552"/>
      <c r="O15" s="178" t="s">
        <v>547</v>
      </c>
    </row>
    <row r="16" spans="1:15" ht="13.5">
      <c r="B16" s="106"/>
      <c r="C16" s="554"/>
      <c r="D16" s="108"/>
      <c r="E16" s="555" t="s">
        <v>525</v>
      </c>
      <c r="F16" s="555" t="s">
        <v>526</v>
      </c>
      <c r="G16" s="466" t="s">
        <v>527</v>
      </c>
      <c r="H16" s="465" t="s">
        <v>528</v>
      </c>
      <c r="I16" s="555" t="s">
        <v>529</v>
      </c>
      <c r="J16" s="555" t="s">
        <v>530</v>
      </c>
      <c r="K16" s="466" t="s">
        <v>531</v>
      </c>
      <c r="L16" s="465" t="s">
        <v>532</v>
      </c>
      <c r="M16" s="465" t="s">
        <v>533</v>
      </c>
      <c r="N16" s="465">
        <v>100</v>
      </c>
      <c r="O16" s="465">
        <v>110</v>
      </c>
    </row>
    <row r="17" spans="1:15" s="174" customFormat="1" ht="51">
      <c r="A17" s="20" t="str">
        <f t="shared" ref="A17:A35" si="1">"r" &amp; RIGHT(1000+B17,3)</f>
        <v>r010</v>
      </c>
      <c r="B17" s="467" t="s">
        <v>525</v>
      </c>
      <c r="C17" s="56" t="s">
        <v>360</v>
      </c>
      <c r="D17" s="556" t="s">
        <v>279</v>
      </c>
      <c r="E17" s="233"/>
      <c r="F17" s="233"/>
      <c r="G17" s="233"/>
      <c r="H17" s="233"/>
      <c r="I17" s="179"/>
      <c r="J17" s="233"/>
      <c r="K17" s="233"/>
      <c r="L17" s="233"/>
      <c r="M17" s="233"/>
      <c r="N17" s="468"/>
      <c r="O17" s="179"/>
    </row>
    <row r="18" spans="1:15" ht="21" customHeight="1">
      <c r="A18" s="20" t="str">
        <f t="shared" si="1"/>
        <v>r020</v>
      </c>
      <c r="B18" s="154" t="s">
        <v>526</v>
      </c>
      <c r="C18" s="42" t="s">
        <v>560</v>
      </c>
      <c r="D18" s="93" t="s">
        <v>363</v>
      </c>
      <c r="E18" s="297"/>
      <c r="F18" s="297"/>
      <c r="G18" s="297"/>
      <c r="H18" s="297"/>
      <c r="I18" s="181"/>
      <c r="J18" s="297"/>
      <c r="K18" s="297"/>
      <c r="L18" s="297"/>
      <c r="M18" s="297"/>
      <c r="N18" s="435"/>
      <c r="O18" s="435"/>
    </row>
    <row r="19" spans="1:15" ht="25.5">
      <c r="A19" s="20" t="str">
        <f t="shared" si="1"/>
        <v>r030</v>
      </c>
      <c r="B19" s="154" t="s">
        <v>527</v>
      </c>
      <c r="C19" s="42" t="s">
        <v>364</v>
      </c>
      <c r="D19" s="92" t="s">
        <v>365</v>
      </c>
      <c r="E19" s="297"/>
      <c r="F19" s="297"/>
      <c r="G19" s="297"/>
      <c r="H19" s="297"/>
      <c r="I19" s="181"/>
      <c r="J19" s="297"/>
      <c r="K19" s="297"/>
      <c r="L19" s="297"/>
      <c r="M19" s="297"/>
      <c r="N19" s="435"/>
      <c r="O19" s="181"/>
    </row>
    <row r="20" spans="1:15" s="174" customFormat="1" ht="25.5">
      <c r="A20" s="20" t="str">
        <f t="shared" si="1"/>
        <v>r040</v>
      </c>
      <c r="B20" s="154" t="s">
        <v>528</v>
      </c>
      <c r="C20" s="42" t="s">
        <v>366</v>
      </c>
      <c r="D20" s="92" t="s">
        <v>367</v>
      </c>
      <c r="E20" s="297"/>
      <c r="F20" s="297"/>
      <c r="G20" s="297"/>
      <c r="H20" s="297"/>
      <c r="I20" s="181"/>
      <c r="J20" s="297"/>
      <c r="K20" s="297"/>
      <c r="L20" s="297"/>
      <c r="M20" s="297"/>
      <c r="N20" s="435"/>
      <c r="O20" s="181"/>
    </row>
    <row r="21" spans="1:15" s="174" customFormat="1" ht="38.25">
      <c r="A21" s="20" t="str">
        <f t="shared" si="1"/>
        <v>r050</v>
      </c>
      <c r="B21" s="154" t="s">
        <v>529</v>
      </c>
      <c r="C21" s="40" t="s">
        <v>368</v>
      </c>
      <c r="D21" s="93" t="s">
        <v>369</v>
      </c>
      <c r="E21" s="182"/>
      <c r="F21" s="182"/>
      <c r="G21" s="182"/>
      <c r="H21" s="182"/>
      <c r="I21" s="182"/>
      <c r="J21" s="182"/>
      <c r="K21" s="182"/>
      <c r="L21" s="182"/>
      <c r="M21" s="182"/>
      <c r="N21" s="240"/>
      <c r="O21" s="182"/>
    </row>
    <row r="22" spans="1:15" s="174" customFormat="1" ht="21" customHeight="1">
      <c r="A22" s="20" t="str">
        <f t="shared" si="1"/>
        <v>r060</v>
      </c>
      <c r="B22" s="154" t="s">
        <v>530</v>
      </c>
      <c r="C22" s="42" t="s">
        <v>561</v>
      </c>
      <c r="D22" s="93" t="s">
        <v>363</v>
      </c>
      <c r="E22" s="181"/>
      <c r="F22" s="181"/>
      <c r="G22" s="181"/>
      <c r="H22" s="181"/>
      <c r="I22" s="181"/>
      <c r="J22" s="181"/>
      <c r="K22" s="181"/>
      <c r="L22" s="181"/>
      <c r="M22" s="181"/>
      <c r="N22" s="435"/>
      <c r="O22" s="435"/>
    </row>
    <row r="23" spans="1:15" ht="25.5">
      <c r="A23" s="20" t="str">
        <f t="shared" si="1"/>
        <v>r070</v>
      </c>
      <c r="B23" s="154" t="s">
        <v>531</v>
      </c>
      <c r="C23" s="42" t="s">
        <v>364</v>
      </c>
      <c r="D23" s="92" t="s">
        <v>365</v>
      </c>
      <c r="E23" s="181"/>
      <c r="F23" s="181"/>
      <c r="G23" s="181"/>
      <c r="H23" s="181"/>
      <c r="I23" s="181"/>
      <c r="J23" s="181"/>
      <c r="K23" s="181"/>
      <c r="L23" s="181"/>
      <c r="M23" s="181"/>
      <c r="N23" s="435"/>
      <c r="O23" s="181"/>
    </row>
    <row r="24" spans="1:15" ht="25.5">
      <c r="A24" s="20" t="str">
        <f t="shared" si="1"/>
        <v>r080</v>
      </c>
      <c r="B24" s="154" t="s">
        <v>532</v>
      </c>
      <c r="C24" s="42" t="s">
        <v>366</v>
      </c>
      <c r="D24" s="92" t="s">
        <v>367</v>
      </c>
      <c r="E24" s="181"/>
      <c r="F24" s="181"/>
      <c r="G24" s="181"/>
      <c r="H24" s="181"/>
      <c r="I24" s="181"/>
      <c r="J24" s="181"/>
      <c r="K24" s="181"/>
      <c r="L24" s="181"/>
      <c r="M24" s="181"/>
      <c r="N24" s="435"/>
      <c r="O24" s="181"/>
    </row>
    <row r="25" spans="1:15" s="174" customFormat="1" ht="38.25">
      <c r="A25" s="20" t="str">
        <f t="shared" si="1"/>
        <v>r090</v>
      </c>
      <c r="B25" s="154" t="s">
        <v>533</v>
      </c>
      <c r="C25" s="40" t="s">
        <v>370</v>
      </c>
      <c r="D25" s="93" t="s">
        <v>371</v>
      </c>
      <c r="E25" s="182"/>
      <c r="F25" s="182"/>
      <c r="G25" s="182"/>
      <c r="H25" s="182"/>
      <c r="I25" s="182"/>
      <c r="J25" s="182"/>
      <c r="K25" s="182"/>
      <c r="L25" s="182"/>
      <c r="M25" s="182"/>
      <c r="N25" s="240"/>
      <c r="O25" s="182"/>
    </row>
    <row r="26" spans="1:15" s="174" customFormat="1" ht="21" customHeight="1">
      <c r="A26" s="20" t="str">
        <f t="shared" si="1"/>
        <v>r100</v>
      </c>
      <c r="B26" s="154" t="s">
        <v>535</v>
      </c>
      <c r="C26" s="42" t="s">
        <v>560</v>
      </c>
      <c r="D26" s="93" t="s">
        <v>363</v>
      </c>
      <c r="E26" s="181"/>
      <c r="F26" s="181"/>
      <c r="G26" s="181"/>
      <c r="H26" s="181"/>
      <c r="I26" s="181"/>
      <c r="J26" s="181"/>
      <c r="K26" s="181"/>
      <c r="L26" s="181"/>
      <c r="M26" s="181"/>
      <c r="N26" s="435"/>
      <c r="O26" s="435"/>
    </row>
    <row r="27" spans="1:15" s="174" customFormat="1" ht="25.5">
      <c r="A27" s="20" t="str">
        <f t="shared" si="1"/>
        <v>r110</v>
      </c>
      <c r="B27" s="154" t="s">
        <v>536</v>
      </c>
      <c r="C27" s="42" t="s">
        <v>364</v>
      </c>
      <c r="D27" s="92" t="s">
        <v>365</v>
      </c>
      <c r="E27" s="181"/>
      <c r="F27" s="181"/>
      <c r="G27" s="181"/>
      <c r="H27" s="181"/>
      <c r="I27" s="181"/>
      <c r="J27" s="181"/>
      <c r="K27" s="181"/>
      <c r="L27" s="181"/>
      <c r="M27" s="181"/>
      <c r="N27" s="435"/>
      <c r="O27" s="181"/>
    </row>
    <row r="28" spans="1:15" s="174" customFormat="1" ht="25.5">
      <c r="A28" s="20" t="str">
        <f t="shared" si="1"/>
        <v>r120</v>
      </c>
      <c r="B28" s="154" t="s">
        <v>537</v>
      </c>
      <c r="C28" s="42" t="s">
        <v>366</v>
      </c>
      <c r="D28" s="92" t="s">
        <v>367</v>
      </c>
      <c r="E28" s="181"/>
      <c r="F28" s="181"/>
      <c r="G28" s="181"/>
      <c r="H28" s="181"/>
      <c r="I28" s="181"/>
      <c r="J28" s="181"/>
      <c r="K28" s="181"/>
      <c r="L28" s="181"/>
      <c r="M28" s="181"/>
      <c r="N28" s="435"/>
      <c r="O28" s="181"/>
    </row>
    <row r="29" spans="1:15" s="174" customFormat="1" ht="38.25">
      <c r="A29" s="20" t="str">
        <f t="shared" si="1"/>
        <v>r130</v>
      </c>
      <c r="B29" s="154" t="s">
        <v>538</v>
      </c>
      <c r="C29" s="40" t="s">
        <v>372</v>
      </c>
      <c r="D29" s="93" t="s">
        <v>77</v>
      </c>
      <c r="E29" s="182"/>
      <c r="F29" s="182"/>
      <c r="G29" s="557"/>
      <c r="H29" s="182"/>
      <c r="I29" s="182"/>
      <c r="J29" s="182"/>
      <c r="K29" s="182"/>
      <c r="L29" s="182"/>
      <c r="M29" s="182"/>
      <c r="N29" s="240"/>
      <c r="O29" s="182"/>
    </row>
    <row r="30" spans="1:15" s="174" customFormat="1" ht="25.5">
      <c r="A30" s="20" t="str">
        <f t="shared" si="1"/>
        <v>r140</v>
      </c>
      <c r="B30" s="154" t="s">
        <v>539</v>
      </c>
      <c r="C30" s="42" t="s">
        <v>364</v>
      </c>
      <c r="D30" s="92" t="s">
        <v>365</v>
      </c>
      <c r="E30" s="181"/>
      <c r="F30" s="181"/>
      <c r="G30" s="181"/>
      <c r="H30" s="181"/>
      <c r="I30" s="181"/>
      <c r="J30" s="181"/>
      <c r="K30" s="181"/>
      <c r="L30" s="181"/>
      <c r="M30" s="181"/>
      <c r="N30" s="435"/>
      <c r="O30" s="181"/>
    </row>
    <row r="31" spans="1:15" s="174" customFormat="1" ht="25.5">
      <c r="A31" s="20" t="str">
        <f t="shared" si="1"/>
        <v>r150</v>
      </c>
      <c r="B31" s="154" t="s">
        <v>540</v>
      </c>
      <c r="C31" s="42" t="s">
        <v>366</v>
      </c>
      <c r="D31" s="92" t="s">
        <v>367</v>
      </c>
      <c r="E31" s="181"/>
      <c r="F31" s="181"/>
      <c r="G31" s="181"/>
      <c r="H31" s="181"/>
      <c r="I31" s="181"/>
      <c r="J31" s="181"/>
      <c r="K31" s="181"/>
      <c r="L31" s="181"/>
      <c r="M31" s="181"/>
      <c r="N31" s="435"/>
      <c r="O31" s="181"/>
    </row>
    <row r="32" spans="1:15" s="174" customFormat="1" ht="38.25">
      <c r="A32" s="20" t="str">
        <f t="shared" si="1"/>
        <v>r160</v>
      </c>
      <c r="B32" s="154" t="s">
        <v>541</v>
      </c>
      <c r="C32" s="40" t="s">
        <v>373</v>
      </c>
      <c r="D32" s="93" t="s">
        <v>301</v>
      </c>
      <c r="E32" s="182"/>
      <c r="F32" s="182"/>
      <c r="G32" s="182"/>
      <c r="H32" s="182"/>
      <c r="I32" s="182"/>
      <c r="J32" s="182"/>
      <c r="K32" s="182"/>
      <c r="L32" s="182"/>
      <c r="M32" s="182"/>
      <c r="N32" s="240"/>
      <c r="O32" s="182"/>
    </row>
    <row r="33" spans="1:15" s="174" customFormat="1" ht="25.5">
      <c r="A33" s="20" t="str">
        <f t="shared" si="1"/>
        <v>r170</v>
      </c>
      <c r="B33" s="154" t="s">
        <v>542</v>
      </c>
      <c r="C33" s="42" t="s">
        <v>364</v>
      </c>
      <c r="D33" s="92" t="s">
        <v>365</v>
      </c>
      <c r="E33" s="181"/>
      <c r="F33" s="181"/>
      <c r="G33" s="181"/>
      <c r="H33" s="181"/>
      <c r="I33" s="181"/>
      <c r="J33" s="181"/>
      <c r="K33" s="181"/>
      <c r="L33" s="181"/>
      <c r="M33" s="181"/>
      <c r="N33" s="435"/>
      <c r="O33" s="181"/>
    </row>
    <row r="34" spans="1:15" s="174" customFormat="1" ht="25.5">
      <c r="A34" s="20" t="str">
        <f t="shared" si="1"/>
        <v>r180</v>
      </c>
      <c r="B34" s="154" t="s">
        <v>543</v>
      </c>
      <c r="C34" s="42" t="s">
        <v>366</v>
      </c>
      <c r="D34" s="92" t="s">
        <v>367</v>
      </c>
      <c r="E34" s="181"/>
      <c r="F34" s="181"/>
      <c r="G34" s="181"/>
      <c r="H34" s="181"/>
      <c r="I34" s="181"/>
      <c r="J34" s="181"/>
      <c r="K34" s="181"/>
      <c r="L34" s="181"/>
      <c r="M34" s="181"/>
      <c r="N34" s="435"/>
      <c r="O34" s="181"/>
    </row>
    <row r="35" spans="1:15" s="174" customFormat="1" ht="21" customHeight="1">
      <c r="A35" s="20" t="str">
        <f t="shared" si="1"/>
        <v>r190</v>
      </c>
      <c r="B35" s="469">
        <v>190</v>
      </c>
      <c r="C35" s="511" t="s">
        <v>243</v>
      </c>
      <c r="D35" s="558"/>
      <c r="E35" s="513"/>
      <c r="F35" s="513"/>
      <c r="G35" s="513"/>
      <c r="H35" s="513"/>
      <c r="I35" s="446"/>
      <c r="J35" s="513"/>
      <c r="K35" s="513"/>
      <c r="L35" s="513"/>
      <c r="M35" s="513"/>
      <c r="N35" s="513"/>
      <c r="O35" s="446"/>
    </row>
  </sheetData>
  <mergeCells count="11">
    <mergeCell ref="M13:M14"/>
    <mergeCell ref="C2:F2"/>
    <mergeCell ref="N12:N14"/>
    <mergeCell ref="O12:O14"/>
    <mergeCell ref="C12:C14"/>
    <mergeCell ref="E12:J12"/>
    <mergeCell ref="K12:M12"/>
    <mergeCell ref="E13:G13"/>
    <mergeCell ref="H13:J13"/>
    <mergeCell ref="K13:K14"/>
    <mergeCell ref="L13:L14"/>
  </mergeCells>
  <phoneticPr fontId="0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55" orientation="landscape" cellComments="asDisplayed" r:id="rId1"/>
  <headerFooter alignWithMargins="0">
    <oddHeader>&amp;CBG
ПРИЛОЖЕНИЕ III</oddHeader>
    <oddFooter>&amp;CСтр.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18">
    <tabColor rgb="FF66FFCC"/>
    <pageSetUpPr fitToPage="1"/>
  </sheetPr>
  <dimension ref="A1:F42"/>
  <sheetViews>
    <sheetView showGridLines="0" topLeftCell="A22" zoomScale="90" zoomScaleNormal="90" zoomScaleSheetLayoutView="70" workbookViewId="0">
      <selection activeCell="E50" sqref="E50"/>
    </sheetView>
  </sheetViews>
  <sheetFormatPr defaultRowHeight="12.75"/>
  <cols>
    <col min="1" max="1" width="3.7109375" style="559" customWidth="1"/>
    <col min="2" max="2" width="11.7109375" style="561" customWidth="1"/>
    <col min="3" max="3" width="49.28515625" style="561" bestFit="1" customWidth="1"/>
    <col min="4" max="4" width="49.140625" style="562" customWidth="1"/>
    <col min="5" max="6" width="18.7109375" style="561" customWidth="1"/>
    <col min="7" max="16384" width="9.140625" style="561"/>
  </cols>
  <sheetData>
    <row r="1" spans="1:6" s="9" customFormat="1">
      <c r="A1" s="194" t="s">
        <v>731</v>
      </c>
      <c r="D1" s="59"/>
      <c r="E1" s="59"/>
    </row>
    <row r="2" spans="1:6" s="9" customFormat="1" ht="13.5">
      <c r="A2" s="64"/>
      <c r="B2" s="12" t="e">
        <f>T(#REF!)</f>
        <v>#REF!</v>
      </c>
      <c r="C2" s="960" t="e">
        <f>T(#REF!)</f>
        <v>#REF!</v>
      </c>
      <c r="D2" s="960"/>
      <c r="E2" s="960"/>
      <c r="F2" s="960"/>
    </row>
    <row r="3" spans="1:6" s="9" customFormat="1" ht="13.5">
      <c r="A3" s="8"/>
      <c r="B3" s="14" t="e">
        <f>#REF!</f>
        <v>#REF!</v>
      </c>
      <c r="C3" s="15" t="s">
        <v>607</v>
      </c>
      <c r="D3" s="260"/>
      <c r="E3" s="65"/>
      <c r="F3" s="16"/>
    </row>
    <row r="4" spans="1:6" s="9" customFormat="1" ht="13.5">
      <c r="A4" s="8"/>
      <c r="B4" s="17" t="e">
        <f>T(#REF!)</f>
        <v>#REF!</v>
      </c>
      <c r="C4" s="15" t="s">
        <v>608</v>
      </c>
      <c r="D4" s="260"/>
      <c r="E4" s="65"/>
      <c r="F4" s="19" t="s">
        <v>629</v>
      </c>
    </row>
    <row r="5" spans="1:6" s="9" customFormat="1">
      <c r="A5" s="20"/>
      <c r="D5" s="59"/>
      <c r="E5" s="19"/>
    </row>
    <row r="6" spans="1:6">
      <c r="B6" s="560" t="s">
        <v>302</v>
      </c>
    </row>
    <row r="7" spans="1:6" s="563" customFormat="1">
      <c r="A7" s="262">
        <v>5</v>
      </c>
      <c r="B7" s="263"/>
      <c r="C7" s="264"/>
      <c r="D7" s="298"/>
      <c r="E7" s="263" t="str">
        <f>"c" &amp; E14</f>
        <v>c010</v>
      </c>
      <c r="F7" s="263" t="str">
        <f>"c" &amp; F14</f>
        <v>c020</v>
      </c>
    </row>
    <row r="8" spans="1:6">
      <c r="B8" s="564" t="s">
        <v>303</v>
      </c>
      <c r="D8" s="564"/>
      <c r="E8" s="565"/>
      <c r="F8" s="565"/>
    </row>
    <row r="9" spans="1:6">
      <c r="B9" s="564"/>
      <c r="D9" s="564"/>
      <c r="E9" s="565"/>
      <c r="F9" s="565"/>
    </row>
    <row r="10" spans="1:6">
      <c r="B10" s="564"/>
      <c r="D10" s="564"/>
      <c r="E10" s="565"/>
      <c r="F10" s="565"/>
    </row>
    <row r="11" spans="1:6" s="567" customFormat="1" ht="17.25" customHeight="1">
      <c r="A11" s="566"/>
      <c r="C11" s="568"/>
      <c r="E11" s="1010" t="s">
        <v>449</v>
      </c>
      <c r="F11" s="1011"/>
    </row>
    <row r="12" spans="1:6" s="567" customFormat="1">
      <c r="A12" s="566"/>
      <c r="B12" s="569"/>
      <c r="C12" s="570"/>
      <c r="D12" s="1008" t="s">
        <v>350</v>
      </c>
      <c r="E12" s="571" t="s">
        <v>304</v>
      </c>
      <c r="F12" s="571" t="s">
        <v>305</v>
      </c>
    </row>
    <row r="13" spans="1:6" ht="25.5">
      <c r="B13" s="572"/>
      <c r="C13" s="573"/>
      <c r="D13" s="1009"/>
      <c r="E13" s="574" t="s">
        <v>306</v>
      </c>
      <c r="F13" s="574" t="s">
        <v>306</v>
      </c>
    </row>
    <row r="14" spans="1:6">
      <c r="B14" s="575"/>
      <c r="C14" s="576"/>
      <c r="D14" s="577"/>
      <c r="E14" s="555" t="s">
        <v>525</v>
      </c>
      <c r="F14" s="555" t="s">
        <v>526</v>
      </c>
    </row>
    <row r="15" spans="1:6" ht="15" customHeight="1">
      <c r="A15" s="20" t="str">
        <f t="shared" ref="A15:A41" si="0">"r" &amp; RIGHT(1000+B15,3)</f>
        <v>r010</v>
      </c>
      <c r="B15" s="578" t="s">
        <v>525</v>
      </c>
      <c r="C15" s="579" t="s">
        <v>346</v>
      </c>
      <c r="D15" s="580" t="s">
        <v>307</v>
      </c>
      <c r="E15" s="773">
        <v>0</v>
      </c>
      <c r="F15" s="773">
        <v>0</v>
      </c>
    </row>
    <row r="16" spans="1:6" ht="15" customHeight="1">
      <c r="A16" s="20" t="str">
        <f t="shared" si="0"/>
        <v>r020</v>
      </c>
      <c r="B16" s="159" t="s">
        <v>526</v>
      </c>
      <c r="C16" s="581" t="s">
        <v>364</v>
      </c>
      <c r="D16" s="582" t="s">
        <v>308</v>
      </c>
      <c r="E16" s="774">
        <f>SUM(E17:E21)</f>
        <v>2504</v>
      </c>
      <c r="F16" s="583"/>
    </row>
    <row r="17" spans="1:6" ht="12" customHeight="1">
      <c r="A17" s="20" t="str">
        <f t="shared" si="0"/>
        <v>r030</v>
      </c>
      <c r="B17" s="584" t="s">
        <v>527</v>
      </c>
      <c r="C17" s="192" t="s">
        <v>57</v>
      </c>
      <c r="D17" s="582" t="s">
        <v>58</v>
      </c>
      <c r="E17" s="585">
        <v>0</v>
      </c>
      <c r="F17" s="586"/>
    </row>
    <row r="18" spans="1:6" ht="12" customHeight="1">
      <c r="A18" s="20" t="str">
        <f t="shared" si="0"/>
        <v>r040</v>
      </c>
      <c r="B18" s="584" t="s">
        <v>528</v>
      </c>
      <c r="C18" s="192" t="s">
        <v>519</v>
      </c>
      <c r="D18" s="582" t="s">
        <v>59</v>
      </c>
      <c r="E18" s="585">
        <v>2125</v>
      </c>
      <c r="F18" s="586"/>
    </row>
    <row r="19" spans="1:6" ht="12" customHeight="1">
      <c r="A19" s="20" t="str">
        <f t="shared" si="0"/>
        <v>r050</v>
      </c>
      <c r="B19" s="154" t="s">
        <v>529</v>
      </c>
      <c r="C19" s="192" t="s">
        <v>60</v>
      </c>
      <c r="D19" s="582" t="s">
        <v>52</v>
      </c>
      <c r="E19" s="585">
        <v>192</v>
      </c>
      <c r="F19" s="586"/>
    </row>
    <row r="20" spans="1:6" ht="12" customHeight="1">
      <c r="A20" s="20" t="str">
        <f t="shared" si="0"/>
        <v>r060</v>
      </c>
      <c r="B20" s="159" t="s">
        <v>530</v>
      </c>
      <c r="C20" s="192" t="s">
        <v>61</v>
      </c>
      <c r="D20" s="582" t="s">
        <v>54</v>
      </c>
      <c r="E20" s="585">
        <v>122</v>
      </c>
      <c r="F20" s="586"/>
    </row>
    <row r="21" spans="1:6" ht="12" customHeight="1">
      <c r="A21" s="20" t="str">
        <f t="shared" si="0"/>
        <v>r070</v>
      </c>
      <c r="B21" s="154" t="s">
        <v>531</v>
      </c>
      <c r="C21" s="192" t="s">
        <v>62</v>
      </c>
      <c r="D21" s="582" t="s">
        <v>56</v>
      </c>
      <c r="E21" s="585">
        <v>65</v>
      </c>
      <c r="F21" s="586"/>
    </row>
    <row r="22" spans="1:6" ht="15" customHeight="1">
      <c r="A22" s="20" t="str">
        <f t="shared" si="0"/>
        <v>r080</v>
      </c>
      <c r="B22" s="587" t="s">
        <v>532</v>
      </c>
      <c r="C22" s="588" t="s">
        <v>366</v>
      </c>
      <c r="D22" s="582" t="s">
        <v>241</v>
      </c>
      <c r="E22" s="774">
        <f>SUM(E23:E28)</f>
        <v>62629</v>
      </c>
      <c r="F22" s="583"/>
    </row>
    <row r="23" spans="1:6" ht="12" customHeight="1">
      <c r="A23" s="20" t="str">
        <f t="shared" si="0"/>
        <v>r090</v>
      </c>
      <c r="B23" s="584" t="s">
        <v>533</v>
      </c>
      <c r="C23" s="192" t="s">
        <v>57</v>
      </c>
      <c r="D23" s="589" t="s">
        <v>58</v>
      </c>
      <c r="E23" s="585">
        <v>0</v>
      </c>
      <c r="F23" s="586"/>
    </row>
    <row r="24" spans="1:6" ht="12" customHeight="1">
      <c r="A24" s="20" t="str">
        <f t="shared" si="0"/>
        <v>r100</v>
      </c>
      <c r="B24" s="159" t="s">
        <v>535</v>
      </c>
      <c r="C24" s="192" t="s">
        <v>519</v>
      </c>
      <c r="D24" s="582" t="s">
        <v>59</v>
      </c>
      <c r="E24" s="585">
        <v>31</v>
      </c>
      <c r="F24" s="586"/>
    </row>
    <row r="25" spans="1:6" ht="12" customHeight="1">
      <c r="A25" s="20" t="str">
        <f t="shared" si="0"/>
        <v>r110</v>
      </c>
      <c r="B25" s="584" t="s">
        <v>536</v>
      </c>
      <c r="C25" s="192" t="s">
        <v>60</v>
      </c>
      <c r="D25" s="582" t="s">
        <v>52</v>
      </c>
      <c r="E25" s="585">
        <v>14897</v>
      </c>
      <c r="F25" s="586"/>
    </row>
    <row r="26" spans="1:6" ht="12" customHeight="1">
      <c r="A26" s="20" t="str">
        <f t="shared" si="0"/>
        <v>r120</v>
      </c>
      <c r="B26" s="584" t="s">
        <v>537</v>
      </c>
      <c r="C26" s="192" t="s">
        <v>61</v>
      </c>
      <c r="D26" s="582" t="s">
        <v>54</v>
      </c>
      <c r="E26" s="585">
        <v>251</v>
      </c>
      <c r="F26" s="586"/>
    </row>
    <row r="27" spans="1:6" ht="12" customHeight="1">
      <c r="A27" s="20" t="str">
        <f t="shared" si="0"/>
        <v>r130</v>
      </c>
      <c r="B27" s="154" t="s">
        <v>538</v>
      </c>
      <c r="C27" s="192" t="s">
        <v>62</v>
      </c>
      <c r="D27" s="582" t="s">
        <v>56</v>
      </c>
      <c r="E27" s="585">
        <v>47344</v>
      </c>
      <c r="F27" s="586"/>
    </row>
    <row r="28" spans="1:6" ht="12" customHeight="1">
      <c r="A28" s="20" t="str">
        <f t="shared" si="0"/>
        <v>r140</v>
      </c>
      <c r="B28" s="587" t="s">
        <v>539</v>
      </c>
      <c r="C28" s="192" t="s">
        <v>63</v>
      </c>
      <c r="D28" s="582" t="s">
        <v>64</v>
      </c>
      <c r="E28" s="585">
        <v>106</v>
      </c>
      <c r="F28" s="586"/>
    </row>
    <row r="29" spans="1:6" ht="15" customHeight="1">
      <c r="A29" s="20" t="str">
        <f t="shared" si="0"/>
        <v>r150</v>
      </c>
      <c r="B29" s="159" t="s">
        <v>540</v>
      </c>
      <c r="C29" s="123" t="s">
        <v>454</v>
      </c>
      <c r="D29" s="113" t="s">
        <v>309</v>
      </c>
      <c r="E29" s="774">
        <v>0</v>
      </c>
      <c r="F29" s="583"/>
    </row>
    <row r="30" spans="1:6" ht="15" customHeight="1">
      <c r="A30" s="20" t="str">
        <f t="shared" si="0"/>
        <v>r160</v>
      </c>
      <c r="B30" s="159" t="s">
        <v>541</v>
      </c>
      <c r="C30" s="588" t="s">
        <v>399</v>
      </c>
      <c r="D30" s="582" t="s">
        <v>310</v>
      </c>
      <c r="E30" s="583"/>
      <c r="F30" s="774">
        <f>SUM(F31:F36)</f>
        <v>7876</v>
      </c>
    </row>
    <row r="31" spans="1:6" ht="12" customHeight="1">
      <c r="A31" s="20" t="str">
        <f t="shared" si="0"/>
        <v>r170</v>
      </c>
      <c r="B31" s="584" t="s">
        <v>542</v>
      </c>
      <c r="C31" s="192" t="s">
        <v>57</v>
      </c>
      <c r="D31" s="582" t="s">
        <v>58</v>
      </c>
      <c r="E31" s="586"/>
      <c r="F31" s="585">
        <v>0</v>
      </c>
    </row>
    <row r="32" spans="1:6" ht="12" customHeight="1">
      <c r="A32" s="20" t="str">
        <f t="shared" si="0"/>
        <v>r180</v>
      </c>
      <c r="B32" s="584" t="s">
        <v>543</v>
      </c>
      <c r="C32" s="192" t="s">
        <v>519</v>
      </c>
      <c r="D32" s="582" t="s">
        <v>59</v>
      </c>
      <c r="E32" s="586"/>
      <c r="F32" s="585">
        <v>199</v>
      </c>
    </row>
    <row r="33" spans="1:6" ht="12" customHeight="1">
      <c r="A33" s="20" t="str">
        <f t="shared" si="0"/>
        <v>r190</v>
      </c>
      <c r="B33" s="154" t="s">
        <v>609</v>
      </c>
      <c r="C33" s="192" t="s">
        <v>60</v>
      </c>
      <c r="D33" s="582" t="s">
        <v>52</v>
      </c>
      <c r="E33" s="586"/>
      <c r="F33" s="585">
        <v>5282</v>
      </c>
    </row>
    <row r="34" spans="1:6" ht="12" customHeight="1">
      <c r="A34" s="20" t="str">
        <f t="shared" si="0"/>
        <v>r200</v>
      </c>
      <c r="B34" s="159" t="s">
        <v>610</v>
      </c>
      <c r="C34" s="192" t="s">
        <v>61</v>
      </c>
      <c r="D34" s="582" t="s">
        <v>54</v>
      </c>
      <c r="E34" s="586"/>
      <c r="F34" s="585">
        <v>2068</v>
      </c>
    </row>
    <row r="35" spans="1:6" ht="12" customHeight="1">
      <c r="A35" s="20" t="str">
        <f t="shared" si="0"/>
        <v>r210</v>
      </c>
      <c r="B35" s="154" t="s">
        <v>611</v>
      </c>
      <c r="C35" s="192" t="s">
        <v>62</v>
      </c>
      <c r="D35" s="582" t="s">
        <v>56</v>
      </c>
      <c r="E35" s="586"/>
      <c r="F35" s="585">
        <v>302</v>
      </c>
    </row>
    <row r="36" spans="1:6" ht="12" customHeight="1">
      <c r="A36" s="20" t="str">
        <f t="shared" si="0"/>
        <v>r220</v>
      </c>
      <c r="B36" s="587" t="s">
        <v>612</v>
      </c>
      <c r="C36" s="192" t="s">
        <v>63</v>
      </c>
      <c r="D36" s="582" t="s">
        <v>64</v>
      </c>
      <c r="E36" s="586"/>
      <c r="F36" s="585">
        <v>25</v>
      </c>
    </row>
    <row r="37" spans="1:6" ht="15" customHeight="1">
      <c r="A37" s="20" t="str">
        <f t="shared" si="0"/>
        <v>r230</v>
      </c>
      <c r="B37" s="587" t="s">
        <v>613</v>
      </c>
      <c r="C37" s="591" t="s">
        <v>401</v>
      </c>
      <c r="D37" s="582" t="s">
        <v>402</v>
      </c>
      <c r="E37" s="583"/>
      <c r="F37" s="774">
        <v>3940</v>
      </c>
    </row>
    <row r="38" spans="1:6" s="595" customFormat="1" ht="15" customHeight="1">
      <c r="A38" s="20" t="str">
        <f t="shared" si="0"/>
        <v>r240</v>
      </c>
      <c r="B38" s="159" t="s">
        <v>614</v>
      </c>
      <c r="C38" s="592" t="s">
        <v>163</v>
      </c>
      <c r="D38" s="582" t="s">
        <v>404</v>
      </c>
      <c r="E38" s="593"/>
      <c r="F38" s="774">
        <v>0</v>
      </c>
    </row>
    <row r="39" spans="1:6" ht="15" customHeight="1">
      <c r="A39" s="20" t="str">
        <f t="shared" si="0"/>
        <v>r250</v>
      </c>
      <c r="B39" s="584" t="s">
        <v>615</v>
      </c>
      <c r="C39" s="588" t="s">
        <v>453</v>
      </c>
      <c r="D39" s="582" t="s">
        <v>306</v>
      </c>
      <c r="E39" s="774"/>
      <c r="F39" s="775">
        <v>0</v>
      </c>
    </row>
    <row r="40" spans="1:6" ht="15" customHeight="1">
      <c r="A40" s="20" t="str">
        <f t="shared" si="0"/>
        <v>r260</v>
      </c>
      <c r="B40" s="584" t="s">
        <v>616</v>
      </c>
      <c r="C40" s="123" t="s">
        <v>311</v>
      </c>
      <c r="D40" s="116" t="s">
        <v>9</v>
      </c>
      <c r="E40" s="596"/>
      <c r="F40" s="774">
        <v>0</v>
      </c>
    </row>
    <row r="41" spans="1:6" ht="15" customHeight="1">
      <c r="A41" s="20" t="str">
        <f t="shared" si="0"/>
        <v>r270</v>
      </c>
      <c r="B41" s="597" t="s">
        <v>617</v>
      </c>
      <c r="C41" s="598" t="s">
        <v>312</v>
      </c>
      <c r="D41" s="599" t="s">
        <v>313</v>
      </c>
      <c r="E41" s="776">
        <f>E39+E29+E22+E15+E16</f>
        <v>65133</v>
      </c>
      <c r="F41" s="776">
        <f>F40+F39+F38+F37+F30+F15</f>
        <v>11816</v>
      </c>
    </row>
    <row r="42" spans="1:6">
      <c r="E42" s="777">
        <f>E41-F_02.00!E14</f>
        <v>49902</v>
      </c>
      <c r="F42" s="777">
        <f>F41-F_02.00!E22</f>
        <v>9359</v>
      </c>
    </row>
  </sheetData>
  <mergeCells count="3">
    <mergeCell ref="D12:D13"/>
    <mergeCell ref="E11:F11"/>
    <mergeCell ref="C2:F2"/>
  </mergeCells>
  <phoneticPr fontId="0" type="noConversion"/>
  <printOptions horizontalCentered="1"/>
  <pageMargins left="0.23622047244094491" right="0.23622047244094491" top="0.74803149606299213" bottom="0.55118110236220474" header="0.31496062992125984" footer="0.31496062992125984"/>
  <pageSetup paperSize="9" scale="90" orientation="landscape" cellComments="asDisplayed" r:id="rId1"/>
  <headerFooter alignWithMargins="0">
    <oddHeader>&amp;CBG
ПРИЛОЖЕНИЕ III</oddHeader>
    <oddFooter>&amp;CСтр.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4">
    <tabColor rgb="FF66FFCC"/>
    <pageSetUpPr fitToPage="1"/>
  </sheetPr>
  <dimension ref="A1:F30"/>
  <sheetViews>
    <sheetView showGridLines="0" topLeftCell="A4" zoomScale="80" zoomScaleNormal="80" zoomScaleSheetLayoutView="80" workbookViewId="0">
      <selection activeCell="F28" sqref="F28"/>
    </sheetView>
  </sheetViews>
  <sheetFormatPr defaultRowHeight="12.75"/>
  <cols>
    <col min="1" max="1" width="3.7109375" style="559" customWidth="1"/>
    <col min="2" max="2" width="11.7109375" style="561" customWidth="1"/>
    <col min="3" max="3" width="56.5703125" style="561" customWidth="1"/>
    <col min="4" max="4" width="46.5703125" style="562" bestFit="1" customWidth="1"/>
    <col min="5" max="5" width="18.7109375" style="561" customWidth="1"/>
    <col min="6" max="16384" width="9.140625" style="561"/>
  </cols>
  <sheetData>
    <row r="1" spans="1:5" s="9" customFormat="1">
      <c r="A1" s="194" t="s">
        <v>759</v>
      </c>
      <c r="D1" s="59"/>
      <c r="E1" s="59"/>
    </row>
    <row r="2" spans="1:5" s="9" customFormat="1" ht="13.5">
      <c r="A2" s="64"/>
      <c r="B2" s="12" t="e">
        <f>T(#REF!)</f>
        <v>#REF!</v>
      </c>
      <c r="C2" s="960" t="e">
        <f>T(#REF!)</f>
        <v>#REF!</v>
      </c>
      <c r="D2" s="960"/>
      <c r="E2" s="960"/>
    </row>
    <row r="3" spans="1:5" s="9" customFormat="1" ht="13.5">
      <c r="A3" s="8"/>
      <c r="B3" s="14" t="e">
        <f>#REF!</f>
        <v>#REF!</v>
      </c>
      <c r="C3" s="15" t="s">
        <v>607</v>
      </c>
      <c r="D3" s="260"/>
      <c r="E3" s="65"/>
    </row>
    <row r="4" spans="1:5" s="9" customFormat="1" ht="13.5">
      <c r="A4" s="8"/>
      <c r="B4" s="17" t="e">
        <f>T(#REF!)</f>
        <v>#REF!</v>
      </c>
      <c r="C4" s="15" t="s">
        <v>608</v>
      </c>
      <c r="D4" s="260"/>
      <c r="E4" s="19" t="s">
        <v>629</v>
      </c>
    </row>
    <row r="5" spans="1:5" s="9" customFormat="1">
      <c r="A5" s="20"/>
      <c r="D5" s="59"/>
      <c r="E5" s="19"/>
    </row>
    <row r="6" spans="1:5">
      <c r="B6" s="560" t="s">
        <v>302</v>
      </c>
    </row>
    <row r="7" spans="1:5" s="563" customFormat="1">
      <c r="A7" s="262">
        <v>5</v>
      </c>
      <c r="B7" s="263"/>
      <c r="C7" s="264"/>
      <c r="D7" s="298"/>
      <c r="E7" s="263" t="s">
        <v>630</v>
      </c>
    </row>
    <row r="8" spans="1:5" s="3" customFormat="1">
      <c r="A8" s="100"/>
      <c r="B8" s="494" t="s">
        <v>314</v>
      </c>
      <c r="D8" s="601"/>
      <c r="E8" s="602"/>
    </row>
    <row r="9" spans="1:5" s="3" customFormat="1">
      <c r="A9" s="100"/>
      <c r="D9" s="601"/>
      <c r="E9" s="602"/>
    </row>
    <row r="10" spans="1:5" s="3" customFormat="1">
      <c r="A10" s="100"/>
      <c r="D10" s="601"/>
      <c r="E10" s="602"/>
    </row>
    <row r="11" spans="1:5" s="3" customFormat="1">
      <c r="A11" s="100"/>
      <c r="D11" s="601"/>
      <c r="E11" s="602"/>
    </row>
    <row r="12" spans="1:5" s="3" customFormat="1" ht="21.75" customHeight="1">
      <c r="A12" s="100"/>
      <c r="B12" s="199"/>
      <c r="C12" s="603"/>
      <c r="D12" s="604" t="s">
        <v>350</v>
      </c>
      <c r="E12" s="605" t="s">
        <v>449</v>
      </c>
    </row>
    <row r="13" spans="1:5" s="3" customFormat="1" ht="13.5">
      <c r="A13" s="100"/>
      <c r="B13" s="106"/>
      <c r="C13" s="606"/>
      <c r="D13" s="607"/>
      <c r="E13" s="510" t="s">
        <v>525</v>
      </c>
    </row>
    <row r="14" spans="1:5" s="3" customFormat="1" ht="20.25" customHeight="1">
      <c r="A14" s="20" t="str">
        <f t="shared" ref="A14:A20" si="0">"r" &amp; RIGHT(1000+B14,3)</f>
        <v>r010</v>
      </c>
      <c r="B14" s="608" t="s">
        <v>525</v>
      </c>
      <c r="C14" s="236" t="s">
        <v>560</v>
      </c>
      <c r="D14" s="609" t="s">
        <v>363</v>
      </c>
      <c r="E14" s="237">
        <v>0</v>
      </c>
    </row>
    <row r="15" spans="1:5" s="3" customFormat="1" ht="20.25" customHeight="1">
      <c r="A15" s="20" t="str">
        <f t="shared" si="0"/>
        <v>r020</v>
      </c>
      <c r="B15" s="608" t="s">
        <v>526</v>
      </c>
      <c r="C15" s="277" t="s">
        <v>364</v>
      </c>
      <c r="D15" s="609" t="s">
        <v>315</v>
      </c>
      <c r="E15" s="610">
        <v>79</v>
      </c>
    </row>
    <row r="16" spans="1:5" s="3" customFormat="1" ht="20.25" customHeight="1">
      <c r="A16" s="20" t="str">
        <f t="shared" si="0"/>
        <v>r030</v>
      </c>
      <c r="B16" s="159" t="s">
        <v>527</v>
      </c>
      <c r="C16" s="123" t="s">
        <v>366</v>
      </c>
      <c r="D16" s="116" t="s">
        <v>242</v>
      </c>
      <c r="E16" s="182">
        <v>0</v>
      </c>
    </row>
    <row r="17" spans="1:6" s="3" customFormat="1" ht="20.25" customHeight="1">
      <c r="A17" s="20" t="str">
        <f t="shared" si="0"/>
        <v>r040</v>
      </c>
      <c r="B17" s="584" t="s">
        <v>528</v>
      </c>
      <c r="C17" s="123" t="s">
        <v>399</v>
      </c>
      <c r="D17" s="118" t="s">
        <v>310</v>
      </c>
      <c r="E17" s="182">
        <v>0</v>
      </c>
    </row>
    <row r="18" spans="1:6" s="3" customFormat="1" ht="20.25" customHeight="1">
      <c r="A18" s="20" t="str">
        <f t="shared" si="0"/>
        <v>r050</v>
      </c>
      <c r="B18" s="584" t="s">
        <v>529</v>
      </c>
      <c r="C18" s="123" t="s">
        <v>401</v>
      </c>
      <c r="D18" s="116" t="s">
        <v>402</v>
      </c>
      <c r="E18" s="182">
        <v>0</v>
      </c>
    </row>
    <row r="19" spans="1:6" s="3" customFormat="1" ht="20.25" customHeight="1">
      <c r="A19" s="20" t="str">
        <f t="shared" si="0"/>
        <v>r060</v>
      </c>
      <c r="B19" s="538" t="s">
        <v>530</v>
      </c>
      <c r="C19" s="123" t="s">
        <v>403</v>
      </c>
      <c r="D19" s="611" t="s">
        <v>404</v>
      </c>
      <c r="E19" s="182">
        <v>0</v>
      </c>
    </row>
    <row r="20" spans="1:6" s="3" customFormat="1" ht="51">
      <c r="A20" s="20" t="str">
        <f t="shared" si="0"/>
        <v>r070</v>
      </c>
      <c r="B20" s="531" t="s">
        <v>531</v>
      </c>
      <c r="C20" s="612" t="s">
        <v>589</v>
      </c>
      <c r="D20" s="613" t="s">
        <v>316</v>
      </c>
      <c r="E20" s="600">
        <f>SUM(E14:E19)</f>
        <v>79</v>
      </c>
      <c r="F20" s="790">
        <f>E20-F_02.00!E35</f>
        <v>79</v>
      </c>
    </row>
    <row r="25" spans="1:6" ht="38.25">
      <c r="B25" s="693" t="s">
        <v>612</v>
      </c>
      <c r="C25" s="707" t="s">
        <v>582</v>
      </c>
      <c r="D25" s="706" t="s">
        <v>461</v>
      </c>
      <c r="E25" s="695">
        <v>16</v>
      </c>
      <c r="F25" s="705">
        <f>SUM(F26:F30)</f>
        <v>79</v>
      </c>
    </row>
    <row r="26" spans="1:6" ht="38.25">
      <c r="B26" s="39" t="s">
        <v>613</v>
      </c>
      <c r="C26" s="42" t="s">
        <v>370</v>
      </c>
      <c r="D26" s="93" t="s">
        <v>460</v>
      </c>
      <c r="E26" s="43"/>
      <c r="F26" s="36">
        <v>79</v>
      </c>
    </row>
    <row r="27" spans="1:6" ht="25.5">
      <c r="B27" s="39" t="s">
        <v>614</v>
      </c>
      <c r="C27" s="42" t="s">
        <v>372</v>
      </c>
      <c r="D27" s="93" t="s">
        <v>462</v>
      </c>
      <c r="E27" s="43"/>
      <c r="F27" s="36">
        <v>0</v>
      </c>
    </row>
    <row r="28" spans="1:6" ht="25.5">
      <c r="B28" s="39" t="s">
        <v>615</v>
      </c>
      <c r="C28" s="42" t="s">
        <v>373</v>
      </c>
      <c r="D28" s="93" t="s">
        <v>463</v>
      </c>
      <c r="E28" s="43"/>
      <c r="F28" s="36">
        <v>0</v>
      </c>
    </row>
    <row r="29" spans="1:6" ht="25.5">
      <c r="B29" s="39" t="s">
        <v>616</v>
      </c>
      <c r="C29" s="42" t="s">
        <v>407</v>
      </c>
      <c r="D29" s="93" t="s">
        <v>464</v>
      </c>
      <c r="E29" s="43"/>
      <c r="F29" s="36">
        <v>0</v>
      </c>
    </row>
    <row r="30" spans="1:6">
      <c r="B30" s="39" t="s">
        <v>617</v>
      </c>
      <c r="C30" s="42" t="s">
        <v>436</v>
      </c>
      <c r="D30" s="95"/>
      <c r="E30" s="43"/>
      <c r="F30" s="36">
        <v>0</v>
      </c>
    </row>
  </sheetData>
  <mergeCells count="1">
    <mergeCell ref="C2:E2"/>
  </mergeCells>
  <printOptions horizontalCentered="1"/>
  <pageMargins left="0.23622047244094491" right="0.23622047244094491" top="0.74803149606299213" bottom="0.55118110236220474" header="0.31496062992125984" footer="0.31496062992125984"/>
  <pageSetup paperSize="9" orientation="landscape" cellComments="asDisplayed" r:id="rId1"/>
  <headerFooter alignWithMargins="0">
    <oddHeader>&amp;CBG
ПРИЛОЖЕНИЕ III</oddHeader>
    <oddFooter>&amp;CСтр. 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5">
    <tabColor rgb="FF66FFCC"/>
    <pageSetUpPr fitToPage="1"/>
  </sheetPr>
  <dimension ref="A1:G24"/>
  <sheetViews>
    <sheetView showGridLines="0" topLeftCell="A4" zoomScaleNormal="100" zoomScaleSheetLayoutView="90" workbookViewId="0">
      <selection activeCell="E24" sqref="E24"/>
    </sheetView>
  </sheetViews>
  <sheetFormatPr defaultRowHeight="12.75"/>
  <cols>
    <col min="1" max="1" width="3.7109375" style="559" customWidth="1"/>
    <col min="2" max="2" width="11.7109375" style="561" customWidth="1"/>
    <col min="3" max="3" width="60.7109375" style="561" customWidth="1"/>
    <col min="4" max="4" width="45.140625" style="562" bestFit="1" customWidth="1"/>
    <col min="5" max="5" width="18.7109375" style="561" customWidth="1"/>
    <col min="6" max="16384" width="9.140625" style="561"/>
  </cols>
  <sheetData>
    <row r="1" spans="1:5" s="9" customFormat="1">
      <c r="A1" s="194" t="s">
        <v>730</v>
      </c>
      <c r="D1" s="59"/>
      <c r="E1" s="59"/>
    </row>
    <row r="2" spans="1:5" s="9" customFormat="1" ht="13.5">
      <c r="A2" s="64"/>
      <c r="B2" s="12" t="e">
        <f>T(#REF!)</f>
        <v>#REF!</v>
      </c>
      <c r="C2" s="960" t="e">
        <f>T(#REF!)</f>
        <v>#REF!</v>
      </c>
      <c r="D2" s="960"/>
      <c r="E2" s="960"/>
    </row>
    <row r="3" spans="1:5" s="9" customFormat="1" ht="13.5">
      <c r="A3" s="8"/>
      <c r="B3" s="14" t="e">
        <f>#REF!</f>
        <v>#REF!</v>
      </c>
      <c r="C3" s="15" t="s">
        <v>607</v>
      </c>
      <c r="D3" s="260"/>
      <c r="E3" s="65"/>
    </row>
    <row r="4" spans="1:5" s="9" customFormat="1" ht="13.5">
      <c r="A4" s="8"/>
      <c r="B4" s="17" t="e">
        <f>T(#REF!)</f>
        <v>#REF!</v>
      </c>
      <c r="C4" s="15" t="s">
        <v>608</v>
      </c>
      <c r="D4" s="260"/>
      <c r="E4" s="65"/>
    </row>
    <row r="5" spans="1:5" s="9" customFormat="1">
      <c r="A5" s="20"/>
      <c r="D5" s="59"/>
      <c r="E5" s="19" t="s">
        <v>629</v>
      </c>
    </row>
    <row r="6" spans="1:5">
      <c r="B6" s="560" t="s">
        <v>302</v>
      </c>
    </row>
    <row r="7" spans="1:5" s="563" customFormat="1">
      <c r="A7" s="262">
        <v>5</v>
      </c>
      <c r="B7" s="263"/>
      <c r="C7" s="264"/>
      <c r="D7" s="298"/>
      <c r="E7" s="263" t="s">
        <v>630</v>
      </c>
    </row>
    <row r="8" spans="1:5">
      <c r="B8" s="494" t="s">
        <v>317</v>
      </c>
    </row>
    <row r="12" spans="1:5" ht="21" customHeight="1">
      <c r="B12" s="614"/>
      <c r="C12" s="615"/>
      <c r="D12" s="604"/>
      <c r="E12" s="605" t="s">
        <v>449</v>
      </c>
    </row>
    <row r="13" spans="1:5" ht="13.5">
      <c r="B13" s="572"/>
      <c r="C13" s="616"/>
      <c r="D13" s="525" t="s">
        <v>350</v>
      </c>
      <c r="E13" s="617"/>
    </row>
    <row r="14" spans="1:5" ht="13.5">
      <c r="B14" s="575"/>
      <c r="C14" s="618"/>
      <c r="D14" s="607"/>
      <c r="E14" s="555" t="s">
        <v>525</v>
      </c>
    </row>
    <row r="15" spans="1:5" s="620" customFormat="1" ht="15" customHeight="1">
      <c r="A15" s="20" t="str">
        <f t="shared" ref="A15:A23" si="0">"r" &amp; RIGHT(1000+B15,3)</f>
        <v>r010</v>
      </c>
      <c r="B15" s="608" t="s">
        <v>525</v>
      </c>
      <c r="C15" s="277" t="s">
        <v>361</v>
      </c>
      <c r="D15" s="113" t="s">
        <v>362</v>
      </c>
      <c r="E15" s="619">
        <v>494</v>
      </c>
    </row>
    <row r="16" spans="1:5" s="620" customFormat="1" ht="15" customHeight="1">
      <c r="A16" s="20" t="str">
        <f t="shared" si="0"/>
        <v>r020</v>
      </c>
      <c r="B16" s="159" t="s">
        <v>526</v>
      </c>
      <c r="C16" s="123" t="s">
        <v>560</v>
      </c>
      <c r="D16" s="118" t="s">
        <v>363</v>
      </c>
      <c r="E16" s="590">
        <v>0</v>
      </c>
    </row>
    <row r="17" spans="1:7" s="620" customFormat="1" ht="15" customHeight="1">
      <c r="A17" s="20" t="str">
        <f t="shared" si="0"/>
        <v>r030</v>
      </c>
      <c r="B17" s="584" t="s">
        <v>527</v>
      </c>
      <c r="C17" s="123" t="s">
        <v>364</v>
      </c>
      <c r="D17" s="609" t="s">
        <v>240</v>
      </c>
      <c r="E17" s="590">
        <v>0</v>
      </c>
    </row>
    <row r="18" spans="1:7" s="620" customFormat="1" ht="15" customHeight="1">
      <c r="A18" s="20" t="str">
        <f t="shared" si="0"/>
        <v>r040</v>
      </c>
      <c r="B18" s="584" t="s">
        <v>528</v>
      </c>
      <c r="C18" s="123" t="s">
        <v>366</v>
      </c>
      <c r="D18" s="116" t="s">
        <v>242</v>
      </c>
      <c r="E18" s="590">
        <v>0</v>
      </c>
    </row>
    <row r="19" spans="1:7" s="620" customFormat="1" ht="15" customHeight="1">
      <c r="A19" s="20" t="str">
        <f t="shared" si="0"/>
        <v>r050</v>
      </c>
      <c r="B19" s="154" t="s">
        <v>529</v>
      </c>
      <c r="C19" s="123" t="s">
        <v>397</v>
      </c>
      <c r="D19" s="118" t="s">
        <v>398</v>
      </c>
      <c r="E19" s="590">
        <v>0</v>
      </c>
    </row>
    <row r="20" spans="1:7" s="620" customFormat="1" ht="15" customHeight="1">
      <c r="A20" s="20" t="str">
        <f t="shared" si="0"/>
        <v>r060</v>
      </c>
      <c r="B20" s="159" t="s">
        <v>530</v>
      </c>
      <c r="C20" s="123" t="s">
        <v>399</v>
      </c>
      <c r="D20" s="118" t="s">
        <v>310</v>
      </c>
      <c r="E20" s="621">
        <v>0</v>
      </c>
    </row>
    <row r="21" spans="1:7" s="620" customFormat="1" ht="15" customHeight="1">
      <c r="A21" s="20" t="str">
        <f t="shared" si="0"/>
        <v>r070</v>
      </c>
      <c r="B21" s="154" t="s">
        <v>531</v>
      </c>
      <c r="C21" s="123" t="s">
        <v>401</v>
      </c>
      <c r="D21" s="116" t="s">
        <v>402</v>
      </c>
      <c r="E21" s="182">
        <v>0</v>
      </c>
    </row>
    <row r="22" spans="1:7" s="620" customFormat="1" ht="15" customHeight="1">
      <c r="A22" s="20" t="str">
        <f t="shared" si="0"/>
        <v>r080</v>
      </c>
      <c r="B22" s="538" t="s">
        <v>532</v>
      </c>
      <c r="C22" s="123" t="s">
        <v>403</v>
      </c>
      <c r="D22" s="611" t="s">
        <v>404</v>
      </c>
      <c r="E22" s="449">
        <v>0</v>
      </c>
    </row>
    <row r="23" spans="1:7" s="620" customFormat="1" ht="26.25" customHeight="1">
      <c r="A23" s="20" t="str">
        <f t="shared" si="0"/>
        <v>r090</v>
      </c>
      <c r="B23" s="469" t="s">
        <v>533</v>
      </c>
      <c r="C23" s="622" t="s">
        <v>590</v>
      </c>
      <c r="D23" s="613" t="s">
        <v>549</v>
      </c>
      <c r="E23" s="600">
        <f>SUM(E15:E22)</f>
        <v>494</v>
      </c>
      <c r="G23" s="620" t="s">
        <v>777</v>
      </c>
    </row>
    <row r="24" spans="1:7">
      <c r="E24" s="777">
        <f>E23-F_02.00!E41</f>
        <v>449</v>
      </c>
    </row>
  </sheetData>
  <mergeCells count="1">
    <mergeCell ref="C2:E2"/>
  </mergeCells>
  <printOptions horizontalCentered="1"/>
  <pageMargins left="0.23622047244094491" right="0.23622047244094491" top="0.74803149606299213" bottom="0.55118110236220474" header="0.31496062992125984" footer="0.31496062992125984"/>
  <pageSetup paperSize="9" orientation="landscape" cellComments="asDisplayed" r:id="rId1"/>
  <headerFooter alignWithMargins="0">
    <oddHeader>&amp;CBG
ПРИЛОЖЕНИЕ III</oddHeader>
    <oddFooter>&amp;CСтр. 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6">
    <tabColor rgb="FF66FFCC"/>
    <pageSetUpPr fitToPage="1"/>
  </sheetPr>
  <dimension ref="A1:E22"/>
  <sheetViews>
    <sheetView showGridLines="0" zoomScaleNormal="100" zoomScaleSheetLayoutView="100" workbookViewId="0">
      <selection activeCell="E22" sqref="E22"/>
    </sheetView>
  </sheetViews>
  <sheetFormatPr defaultRowHeight="12.75"/>
  <cols>
    <col min="1" max="1" width="3.7109375" style="559" customWidth="1"/>
    <col min="2" max="2" width="11.7109375" style="561" customWidth="1"/>
    <col min="3" max="3" width="60.7109375" style="561" customWidth="1"/>
    <col min="4" max="4" width="41.7109375" style="562" bestFit="1" customWidth="1"/>
    <col min="5" max="5" width="18.7109375" style="561" customWidth="1"/>
    <col min="6" max="16384" width="9.140625" style="561"/>
  </cols>
  <sheetData>
    <row r="1" spans="1:5" s="9" customFormat="1">
      <c r="A1" s="194" t="s">
        <v>728</v>
      </c>
      <c r="D1" s="59"/>
      <c r="E1" s="59"/>
    </row>
    <row r="2" spans="1:5" s="9" customFormat="1" ht="13.5">
      <c r="A2" s="64"/>
      <c r="B2" s="12" t="e">
        <f>T(#REF!)</f>
        <v>#REF!</v>
      </c>
      <c r="C2" s="960" t="e">
        <f>T(#REF!)</f>
        <v>#REF!</v>
      </c>
      <c r="D2" s="960"/>
      <c r="E2" s="960"/>
    </row>
    <row r="3" spans="1:5" s="9" customFormat="1" ht="13.5">
      <c r="A3" s="8"/>
      <c r="B3" s="14" t="e">
        <f>#REF!</f>
        <v>#REF!</v>
      </c>
      <c r="C3" s="15" t="s">
        <v>607</v>
      </c>
      <c r="D3" s="260"/>
      <c r="E3" s="65"/>
    </row>
    <row r="4" spans="1:5" s="9" customFormat="1" ht="13.5">
      <c r="A4" s="8"/>
      <c r="B4" s="17" t="e">
        <f>T(#REF!)</f>
        <v>#REF!</v>
      </c>
      <c r="C4" s="15" t="s">
        <v>608</v>
      </c>
      <c r="D4" s="260"/>
      <c r="E4" s="65"/>
    </row>
    <row r="5" spans="1:5" s="9" customFormat="1">
      <c r="A5" s="20"/>
      <c r="D5" s="59"/>
      <c r="E5" s="19" t="s">
        <v>629</v>
      </c>
    </row>
    <row r="6" spans="1:5">
      <c r="B6" s="560" t="s">
        <v>302</v>
      </c>
    </row>
    <row r="7" spans="1:5" s="563" customFormat="1">
      <c r="A7" s="262">
        <v>5</v>
      </c>
      <c r="B7" s="263"/>
      <c r="C7" s="264"/>
      <c r="D7" s="298"/>
      <c r="E7" s="263" t="str">
        <f>"c010"</f>
        <v>c010</v>
      </c>
    </row>
    <row r="8" spans="1:5">
      <c r="B8" s="564" t="s">
        <v>318</v>
      </c>
      <c r="D8" s="565"/>
      <c r="E8" s="565"/>
    </row>
    <row r="9" spans="1:5">
      <c r="B9" s="564"/>
      <c r="D9" s="565"/>
      <c r="E9" s="565"/>
    </row>
    <row r="10" spans="1:5">
      <c r="B10" s="564"/>
      <c r="D10" s="565"/>
      <c r="E10" s="565"/>
    </row>
    <row r="12" spans="1:5" s="595" customFormat="1" ht="13.5">
      <c r="A12" s="623"/>
      <c r="B12" s="614"/>
      <c r="C12" s="624"/>
      <c r="D12" s="604"/>
      <c r="E12" s="605" t="s">
        <v>449</v>
      </c>
    </row>
    <row r="13" spans="1:5" s="595" customFormat="1" ht="13.5">
      <c r="A13" s="623"/>
      <c r="B13" s="572"/>
      <c r="C13" s="625"/>
      <c r="D13" s="525" t="s">
        <v>350</v>
      </c>
      <c r="E13" s="617"/>
    </row>
    <row r="14" spans="1:5" s="595" customFormat="1" ht="13.5">
      <c r="A14" s="623"/>
      <c r="B14" s="575"/>
      <c r="C14" s="626"/>
      <c r="D14" s="627"/>
      <c r="E14" s="555" t="s">
        <v>525</v>
      </c>
    </row>
    <row r="15" spans="1:5" ht="15" customHeight="1">
      <c r="A15" s="20" t="str">
        <f t="shared" ref="A15:A21" si="0">"r" &amp; RIGHT(1000+B15,3)</f>
        <v>r010</v>
      </c>
      <c r="B15" s="608" t="s">
        <v>525</v>
      </c>
      <c r="C15" s="628" t="s">
        <v>319</v>
      </c>
      <c r="D15" s="629" t="s">
        <v>320</v>
      </c>
      <c r="E15" s="630">
        <v>494</v>
      </c>
    </row>
    <row r="16" spans="1:5" ht="15" customHeight="1">
      <c r="A16" s="20" t="str">
        <f t="shared" si="0"/>
        <v>r020</v>
      </c>
      <c r="B16" s="159" t="s">
        <v>526</v>
      </c>
      <c r="C16" s="631" t="s">
        <v>564</v>
      </c>
      <c r="D16" s="632" t="s">
        <v>321</v>
      </c>
      <c r="E16" s="594">
        <v>0</v>
      </c>
    </row>
    <row r="17" spans="1:5" ht="15" customHeight="1">
      <c r="A17" s="20" t="str">
        <f t="shared" si="0"/>
        <v>r030</v>
      </c>
      <c r="B17" s="584" t="s">
        <v>527</v>
      </c>
      <c r="C17" s="631" t="s">
        <v>322</v>
      </c>
      <c r="D17" s="632" t="s">
        <v>323</v>
      </c>
      <c r="E17" s="594">
        <v>0</v>
      </c>
    </row>
    <row r="18" spans="1:5" ht="15" customHeight="1">
      <c r="A18" s="20" t="str">
        <f t="shared" si="0"/>
        <v>r040</v>
      </c>
      <c r="B18" s="584" t="s">
        <v>528</v>
      </c>
      <c r="C18" s="631" t="s">
        <v>324</v>
      </c>
      <c r="D18" s="632" t="s">
        <v>325</v>
      </c>
      <c r="E18" s="594">
        <v>0</v>
      </c>
    </row>
    <row r="19" spans="1:5" ht="15" customHeight="1">
      <c r="A19" s="20" t="str">
        <f t="shared" si="0"/>
        <v>r050</v>
      </c>
      <c r="B19" s="154" t="s">
        <v>529</v>
      </c>
      <c r="C19" s="631" t="s">
        <v>326</v>
      </c>
      <c r="D19" s="632" t="s">
        <v>327</v>
      </c>
      <c r="E19" s="594">
        <v>0</v>
      </c>
    </row>
    <row r="20" spans="1:5" ht="15" customHeight="1">
      <c r="A20" s="20" t="str">
        <f t="shared" si="0"/>
        <v>r060</v>
      </c>
      <c r="B20" s="160" t="s">
        <v>530</v>
      </c>
      <c r="C20" s="633" t="s">
        <v>210</v>
      </c>
      <c r="D20" s="632" t="s">
        <v>328</v>
      </c>
      <c r="E20" s="634">
        <v>0</v>
      </c>
    </row>
    <row r="21" spans="1:5" ht="24.95" customHeight="1">
      <c r="A21" s="20" t="str">
        <f t="shared" si="0"/>
        <v>r070</v>
      </c>
      <c r="B21" s="160" t="s">
        <v>531</v>
      </c>
      <c r="C21" s="622" t="s">
        <v>590</v>
      </c>
      <c r="D21" s="635" t="s">
        <v>549</v>
      </c>
      <c r="E21" s="636">
        <f>SUM(E15:E20)</f>
        <v>494</v>
      </c>
    </row>
    <row r="22" spans="1:5">
      <c r="E22" s="777">
        <f>E21-F_16.03!E23</f>
        <v>0</v>
      </c>
    </row>
  </sheetData>
  <mergeCells count="1">
    <mergeCell ref="C2:E2"/>
  </mergeCells>
  <printOptions horizontalCentered="1"/>
  <pageMargins left="0.23622047244094491" right="0.23622047244094491" top="0.74803149606299213" bottom="0.55118110236220474" header="0.31496062992125984" footer="0.31496062992125984"/>
  <pageSetup paperSize="9" orientation="landscape" cellComments="asDisplayed" r:id="rId1"/>
  <headerFooter alignWithMargins="0">
    <oddHeader>&amp;CBG
ПРИЛОЖЕНИЕ III</oddHeader>
    <oddFooter>&amp;CСтр. 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27">
    <tabColor theme="1"/>
    <pageSetUpPr fitToPage="1"/>
  </sheetPr>
  <dimension ref="A1:F21"/>
  <sheetViews>
    <sheetView showGridLines="0" zoomScaleNormal="100" zoomScaleSheetLayoutView="80" workbookViewId="0">
      <selection activeCell="F21" sqref="F21"/>
    </sheetView>
  </sheetViews>
  <sheetFormatPr defaultRowHeight="12.75"/>
  <cols>
    <col min="1" max="1" width="3.7109375" style="559" customWidth="1"/>
    <col min="2" max="2" width="11.7109375" style="561" customWidth="1"/>
    <col min="3" max="3" width="60.7109375" style="561" customWidth="1"/>
    <col min="4" max="4" width="45.140625" style="562" bestFit="1" customWidth="1"/>
    <col min="5" max="6" width="18.7109375" style="561" customWidth="1"/>
    <col min="7" max="16384" width="9.140625" style="561"/>
  </cols>
  <sheetData>
    <row r="1" spans="1:6" s="9" customFormat="1">
      <c r="A1" s="194" t="s">
        <v>729</v>
      </c>
      <c r="D1" s="59"/>
      <c r="E1" s="59"/>
    </row>
    <row r="2" spans="1:6" s="9" customFormat="1" ht="13.5">
      <c r="A2" s="64"/>
      <c r="B2" s="12" t="e">
        <f>T(#REF!)</f>
        <v>#REF!</v>
      </c>
      <c r="C2" s="960" t="e">
        <f>T(#REF!)</f>
        <v>#REF!</v>
      </c>
      <c r="D2" s="960"/>
      <c r="E2" s="960"/>
      <c r="F2" s="960"/>
    </row>
    <row r="3" spans="1:6" s="9" customFormat="1" ht="13.5">
      <c r="A3" s="8"/>
      <c r="B3" s="14" t="e">
        <f>#REF!</f>
        <v>#REF!</v>
      </c>
      <c r="C3" s="15" t="s">
        <v>607</v>
      </c>
      <c r="D3" s="260"/>
      <c r="E3" s="65"/>
      <c r="F3" s="16"/>
    </row>
    <row r="4" spans="1:6" s="9" customFormat="1" ht="13.5">
      <c r="A4" s="8"/>
      <c r="B4" s="17" t="e">
        <f>T(#REF!)</f>
        <v>#REF!</v>
      </c>
      <c r="C4" s="15" t="s">
        <v>608</v>
      </c>
      <c r="D4" s="260"/>
      <c r="E4" s="65"/>
      <c r="F4" s="19" t="s">
        <v>629</v>
      </c>
    </row>
    <row r="5" spans="1:6" s="9" customFormat="1">
      <c r="A5" s="20"/>
      <c r="D5" s="59"/>
      <c r="E5" s="19"/>
    </row>
    <row r="6" spans="1:6">
      <c r="B6" s="560" t="s">
        <v>302</v>
      </c>
    </row>
    <row r="7" spans="1:6" s="563" customFormat="1">
      <c r="A7" s="262">
        <v>5</v>
      </c>
      <c r="B7" s="263"/>
      <c r="C7" s="264"/>
      <c r="D7" s="298"/>
      <c r="E7" s="263" t="str">
        <f>"c" &amp;E14</f>
        <v>c010</v>
      </c>
      <c r="F7" s="263" t="str">
        <f>"c" &amp;F14</f>
        <v>c020</v>
      </c>
    </row>
    <row r="8" spans="1:6">
      <c r="B8" s="637" t="s">
        <v>329</v>
      </c>
      <c r="D8" s="638"/>
    </row>
    <row r="9" spans="1:6">
      <c r="C9" s="3"/>
      <c r="D9" s="173"/>
    </row>
    <row r="10" spans="1:6">
      <c r="C10" s="3"/>
      <c r="D10" s="173"/>
    </row>
    <row r="11" spans="1:6">
      <c r="C11" s="3"/>
      <c r="D11" s="173"/>
    </row>
    <row r="12" spans="1:6" ht="66.599999999999994" customHeight="1">
      <c r="B12" s="614"/>
      <c r="C12" s="615"/>
      <c r="D12" s="604" t="s">
        <v>350</v>
      </c>
      <c r="E12" s="605" t="s">
        <v>449</v>
      </c>
      <c r="F12" s="30" t="s">
        <v>48</v>
      </c>
    </row>
    <row r="13" spans="1:6" ht="25.9" customHeight="1">
      <c r="B13" s="572"/>
      <c r="C13" s="616"/>
      <c r="D13" s="525"/>
      <c r="E13" s="639"/>
      <c r="F13" s="640" t="s">
        <v>330</v>
      </c>
    </row>
    <row r="14" spans="1:6" ht="13.5">
      <c r="B14" s="575"/>
      <c r="C14" s="618"/>
      <c r="D14" s="525"/>
      <c r="E14" s="555" t="s">
        <v>525</v>
      </c>
      <c r="F14" s="555" t="s">
        <v>526</v>
      </c>
    </row>
    <row r="15" spans="1:6" ht="15" customHeight="1">
      <c r="A15" s="20" t="str">
        <f t="shared" ref="A15:A21" si="0">"r" &amp; RIGHT(1000+B15,3)</f>
        <v>r010</v>
      </c>
      <c r="B15" s="608" t="s">
        <v>525</v>
      </c>
      <c r="C15" s="277" t="s">
        <v>561</v>
      </c>
      <c r="D15" s="111" t="s">
        <v>363</v>
      </c>
      <c r="E15" s="179">
        <v>0</v>
      </c>
      <c r="F15" s="468"/>
    </row>
    <row r="16" spans="1:6" ht="15" customHeight="1">
      <c r="A16" s="20" t="str">
        <f t="shared" si="0"/>
        <v>r020</v>
      </c>
      <c r="B16" s="159" t="s">
        <v>526</v>
      </c>
      <c r="C16" s="123" t="s">
        <v>364</v>
      </c>
      <c r="D16" s="609" t="s">
        <v>240</v>
      </c>
      <c r="E16" s="641">
        <v>0</v>
      </c>
      <c r="F16" s="641">
        <v>0</v>
      </c>
    </row>
    <row r="17" spans="1:6" ht="15" customHeight="1">
      <c r="A17" s="20" t="str">
        <f t="shared" si="0"/>
        <v>r030</v>
      </c>
      <c r="B17" s="584" t="s">
        <v>527</v>
      </c>
      <c r="C17" s="123" t="s">
        <v>366</v>
      </c>
      <c r="D17" s="116" t="s">
        <v>242</v>
      </c>
      <c r="E17" s="641">
        <v>0</v>
      </c>
      <c r="F17" s="641">
        <v>0</v>
      </c>
    </row>
    <row r="18" spans="1:6" ht="15" customHeight="1">
      <c r="A18" s="20" t="str">
        <f t="shared" si="0"/>
        <v>r040</v>
      </c>
      <c r="B18" s="584" t="s">
        <v>528</v>
      </c>
      <c r="C18" s="123" t="s">
        <v>399</v>
      </c>
      <c r="D18" s="118" t="s">
        <v>310</v>
      </c>
      <c r="E18" s="182">
        <v>0</v>
      </c>
      <c r="F18" s="182">
        <v>0</v>
      </c>
    </row>
    <row r="19" spans="1:6" ht="15" customHeight="1">
      <c r="A19" s="20" t="str">
        <f t="shared" si="0"/>
        <v>r050</v>
      </c>
      <c r="B19" s="154" t="s">
        <v>529</v>
      </c>
      <c r="C19" s="123" t="s">
        <v>401</v>
      </c>
      <c r="D19" s="92" t="s">
        <v>402</v>
      </c>
      <c r="E19" s="641">
        <v>0</v>
      </c>
      <c r="F19" s="641">
        <v>0</v>
      </c>
    </row>
    <row r="20" spans="1:6" ht="15" customHeight="1">
      <c r="A20" s="20" t="str">
        <f t="shared" si="0"/>
        <v>r060</v>
      </c>
      <c r="B20" s="160" t="s">
        <v>530</v>
      </c>
      <c r="C20" s="123" t="s">
        <v>403</v>
      </c>
      <c r="D20" s="92" t="s">
        <v>404</v>
      </c>
      <c r="E20" s="642">
        <v>0</v>
      </c>
      <c r="F20" s="642">
        <v>0</v>
      </c>
    </row>
    <row r="21" spans="1:6" ht="38.25">
      <c r="A21" s="20" t="str">
        <f t="shared" si="0"/>
        <v>r070</v>
      </c>
      <c r="B21" s="160" t="s">
        <v>531</v>
      </c>
      <c r="C21" s="284" t="s">
        <v>591</v>
      </c>
      <c r="D21" s="109" t="s">
        <v>549</v>
      </c>
      <c r="E21" s="446">
        <v>0</v>
      </c>
      <c r="F21" s="643"/>
    </row>
  </sheetData>
  <mergeCells count="1">
    <mergeCell ref="C2:F2"/>
  </mergeCells>
  <printOptions horizontalCentered="1"/>
  <pageMargins left="0.23622047244094491" right="0.23622047244094491" top="0.74803149606299213" bottom="0.55118110236220474" header="0.31496062992125984" footer="0.31496062992125984"/>
  <pageSetup paperSize="9" orientation="landscape" cellComments="asDisplayed" r:id="rId1"/>
  <headerFooter alignWithMargins="0">
    <oddHeader>&amp;CBG
ПРИЛОЖЕНИЕ III</oddHeader>
    <oddFooter>&amp;CСтр. 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28">
    <tabColor theme="1"/>
    <pageSetUpPr fitToPage="1"/>
  </sheetPr>
  <dimension ref="A1:E18"/>
  <sheetViews>
    <sheetView showGridLines="0" zoomScaleNormal="100" zoomScaleSheetLayoutView="100" workbookViewId="0">
      <selection activeCell="F24" sqref="F24"/>
    </sheetView>
  </sheetViews>
  <sheetFormatPr defaultRowHeight="12.75"/>
  <cols>
    <col min="1" max="1" width="3.7109375" style="559" customWidth="1"/>
    <col min="2" max="2" width="11.7109375" style="561" customWidth="1"/>
    <col min="3" max="3" width="60.7109375" style="561" customWidth="1"/>
    <col min="4" max="4" width="42.140625" style="562" bestFit="1" customWidth="1"/>
    <col min="5" max="5" width="18.7109375" style="561" customWidth="1"/>
    <col min="6" max="16384" width="9.140625" style="561"/>
  </cols>
  <sheetData>
    <row r="1" spans="1:5" s="9" customFormat="1">
      <c r="A1" s="194" t="s">
        <v>727</v>
      </c>
      <c r="D1" s="59"/>
      <c r="E1" s="59"/>
    </row>
    <row r="2" spans="1:5" s="9" customFormat="1" ht="13.5">
      <c r="A2" s="64"/>
      <c r="B2" s="12" t="e">
        <f>T(#REF!)</f>
        <v>#REF!</v>
      </c>
      <c r="C2" s="960" t="e">
        <f>T(#REF!)</f>
        <v>#REF!</v>
      </c>
      <c r="D2" s="960"/>
      <c r="E2" s="960"/>
    </row>
    <row r="3" spans="1:5" s="9" customFormat="1" ht="13.5">
      <c r="A3" s="8"/>
      <c r="B3" s="14" t="e">
        <f>#REF!</f>
        <v>#REF!</v>
      </c>
      <c r="C3" s="15" t="s">
        <v>607</v>
      </c>
      <c r="D3" s="260"/>
      <c r="E3" s="65"/>
    </row>
    <row r="4" spans="1:5" s="9" customFormat="1" ht="13.5">
      <c r="A4" s="8"/>
      <c r="B4" s="17" t="e">
        <f>T(#REF!)</f>
        <v>#REF!</v>
      </c>
      <c r="C4" s="15" t="s">
        <v>608</v>
      </c>
      <c r="D4" s="260"/>
      <c r="E4" s="19" t="s">
        <v>629</v>
      </c>
    </row>
    <row r="5" spans="1:5" s="9" customFormat="1">
      <c r="A5" s="20"/>
      <c r="D5" s="59"/>
      <c r="E5" s="19"/>
    </row>
    <row r="6" spans="1:5">
      <c r="B6" s="560" t="s">
        <v>302</v>
      </c>
    </row>
    <row r="7" spans="1:5" s="563" customFormat="1">
      <c r="A7" s="262">
        <v>5</v>
      </c>
      <c r="B7" s="263"/>
      <c r="C7" s="264"/>
      <c r="D7" s="298"/>
      <c r="E7" s="263" t="str">
        <f>"c" &amp;E13</f>
        <v>c010</v>
      </c>
    </row>
    <row r="8" spans="1:5">
      <c r="B8" s="564" t="s">
        <v>331</v>
      </c>
      <c r="D8" s="565"/>
    </row>
    <row r="12" spans="1:5" s="595" customFormat="1" ht="19.5" customHeight="1">
      <c r="A12" s="623"/>
      <c r="B12" s="614"/>
      <c r="C12" s="644"/>
      <c r="D12" s="604" t="s">
        <v>350</v>
      </c>
      <c r="E12" s="1" t="s">
        <v>449</v>
      </c>
    </row>
    <row r="13" spans="1:5" s="595" customFormat="1" ht="19.5" customHeight="1">
      <c r="A13" s="623"/>
      <c r="B13" s="575"/>
      <c r="C13" s="645"/>
      <c r="D13" s="627"/>
      <c r="E13" s="555" t="s">
        <v>525</v>
      </c>
    </row>
    <row r="14" spans="1:5" s="620" customFormat="1" ht="28.15" customHeight="1">
      <c r="A14" s="20" t="str">
        <f>"r" &amp; RIGHT(1000+B14,3)</f>
        <v>r010</v>
      </c>
      <c r="B14" s="608" t="s">
        <v>525</v>
      </c>
      <c r="C14" s="646" t="s">
        <v>332</v>
      </c>
      <c r="D14" s="580" t="s">
        <v>333</v>
      </c>
      <c r="E14" s="630"/>
    </row>
    <row r="15" spans="1:5" s="620" customFormat="1" ht="24" customHeight="1">
      <c r="A15" s="20" t="str">
        <f>"r" &amp; RIGHT(1000+B15,3)</f>
        <v>r020</v>
      </c>
      <c r="B15" s="159" t="s">
        <v>526</v>
      </c>
      <c r="C15" s="591" t="s">
        <v>334</v>
      </c>
      <c r="D15" s="647" t="s">
        <v>335</v>
      </c>
      <c r="E15" s="594"/>
    </row>
    <row r="16" spans="1:5" s="648" customFormat="1" ht="25.5">
      <c r="A16" s="20" t="str">
        <f>"r" &amp; RIGHT(1000+B16,3)</f>
        <v>r030</v>
      </c>
      <c r="B16" s="584" t="s">
        <v>527</v>
      </c>
      <c r="C16" s="646" t="s">
        <v>336</v>
      </c>
      <c r="D16" s="647" t="s">
        <v>337</v>
      </c>
      <c r="E16" s="594"/>
    </row>
    <row r="17" spans="1:5" s="620" customFormat="1" ht="25.9" customHeight="1">
      <c r="A17" s="20" t="str">
        <f>"r" &amp; RIGHT(1000+B17,3)</f>
        <v>r040</v>
      </c>
      <c r="B17" s="584" t="s">
        <v>528</v>
      </c>
      <c r="C17" s="649" t="s">
        <v>338</v>
      </c>
      <c r="D17" s="650" t="s">
        <v>339</v>
      </c>
      <c r="E17" s="634"/>
    </row>
    <row r="18" spans="1:5">
      <c r="A18" s="20" t="str">
        <f>"r" &amp; RIGHT(1000+B18,3)</f>
        <v>r050</v>
      </c>
      <c r="B18" s="469" t="s">
        <v>529</v>
      </c>
      <c r="C18" s="622" t="s">
        <v>592</v>
      </c>
      <c r="D18" s="635" t="s">
        <v>340</v>
      </c>
      <c r="E18" s="636"/>
    </row>
  </sheetData>
  <mergeCells count="1">
    <mergeCell ref="C2:E2"/>
  </mergeCells>
  <printOptions horizontalCentered="1"/>
  <pageMargins left="0.23622047244094491" right="0.23622047244094491" top="0.74803149606299213" bottom="0.55118110236220474" header="0.31496062992125984" footer="0.31496062992125984"/>
  <pageSetup paperSize="9" orientation="landscape" cellComments="asDisplayed" r:id="rId1"/>
  <headerFooter alignWithMargins="0">
    <oddHeader>&amp;CBG
ПРИЛОЖЕНИЕ III</oddHeader>
    <oddFooter>&amp;CСтр. 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19">
    <tabColor rgb="FF66FFCC"/>
    <pageSetUpPr fitToPage="1"/>
  </sheetPr>
  <dimension ref="A1:E51"/>
  <sheetViews>
    <sheetView showGridLines="0" topLeftCell="A43" zoomScale="80" zoomScaleNormal="80" zoomScaleSheetLayoutView="80" workbookViewId="0">
      <selection activeCell="H68" sqref="H68"/>
    </sheetView>
  </sheetViews>
  <sheetFormatPr defaultRowHeight="12.75"/>
  <cols>
    <col min="1" max="1" width="3.7109375" style="100" customWidth="1"/>
    <col min="2" max="2" width="11.7109375" style="3" customWidth="1"/>
    <col min="3" max="3" width="66" style="3" customWidth="1"/>
    <col min="4" max="4" width="35.7109375" style="373" customWidth="1"/>
    <col min="5" max="5" width="18.7109375" style="3" customWidth="1"/>
    <col min="6" max="16384" width="9.140625" style="3"/>
  </cols>
  <sheetData>
    <row r="1" spans="1:5" s="9" customFormat="1">
      <c r="A1" s="194" t="s">
        <v>725</v>
      </c>
      <c r="D1" s="59"/>
      <c r="E1" s="59"/>
    </row>
    <row r="2" spans="1:5" s="9" customFormat="1" ht="13.5">
      <c r="A2" s="64"/>
      <c r="B2" s="12" t="e">
        <f>T(#REF!)</f>
        <v>#REF!</v>
      </c>
      <c r="C2" s="960" t="e">
        <f>T(#REF!)</f>
        <v>#REF!</v>
      </c>
      <c r="D2" s="960"/>
      <c r="E2" s="960"/>
    </row>
    <row r="3" spans="1:5" s="9" customFormat="1" ht="13.5">
      <c r="A3" s="8"/>
      <c r="B3" s="14" t="e">
        <f>#REF!</f>
        <v>#REF!</v>
      </c>
      <c r="C3" s="15" t="s">
        <v>607</v>
      </c>
      <c r="D3" s="260"/>
      <c r="E3" s="65"/>
    </row>
    <row r="4" spans="1:5" s="9" customFormat="1" ht="13.5">
      <c r="A4" s="8"/>
      <c r="B4" s="17" t="e">
        <f>T(#REF!)</f>
        <v>#REF!</v>
      </c>
      <c r="C4" s="15" t="s">
        <v>608</v>
      </c>
      <c r="D4" s="260"/>
      <c r="E4" s="65"/>
    </row>
    <row r="5" spans="1:5" s="9" customFormat="1">
      <c r="A5" s="20"/>
      <c r="D5" s="59"/>
      <c r="E5" s="19" t="s">
        <v>629</v>
      </c>
    </row>
    <row r="6" spans="1:5" ht="24.75" customHeight="1">
      <c r="B6" s="1012" t="s">
        <v>606</v>
      </c>
      <c r="C6" s="1012"/>
      <c r="D6" s="1012"/>
      <c r="E6" s="1012"/>
    </row>
    <row r="7" spans="1:5" s="263" customFormat="1" ht="11.45" customHeight="1">
      <c r="A7" s="262">
        <v>5</v>
      </c>
      <c r="C7" s="264"/>
      <c r="D7" s="298"/>
      <c r="E7" s="263" t="str">
        <f>"c" &amp;E13</f>
        <v>c010</v>
      </c>
    </row>
    <row r="8" spans="1:5">
      <c r="B8" s="134" t="s">
        <v>341</v>
      </c>
      <c r="D8" s="651"/>
      <c r="E8" s="652"/>
    </row>
    <row r="9" spans="1:5">
      <c r="B9" s="134"/>
      <c r="D9" s="651"/>
      <c r="E9" s="652"/>
    </row>
    <row r="10" spans="1:5">
      <c r="B10" s="134"/>
      <c r="D10" s="651"/>
      <c r="E10" s="652"/>
    </row>
    <row r="11" spans="1:5">
      <c r="B11" s="653"/>
      <c r="E11" s="652"/>
    </row>
    <row r="12" spans="1:5" ht="38.25">
      <c r="B12" s="654"/>
      <c r="C12" s="655"/>
      <c r="D12" s="656" t="s">
        <v>350</v>
      </c>
      <c r="E12" s="1" t="s">
        <v>342</v>
      </c>
    </row>
    <row r="13" spans="1:5">
      <c r="B13" s="657"/>
      <c r="C13" s="658"/>
      <c r="D13" s="659"/>
      <c r="E13" s="510" t="s">
        <v>525</v>
      </c>
    </row>
    <row r="14" spans="1:5" ht="21" customHeight="1">
      <c r="A14" s="20" t="str">
        <f t="shared" ref="A14:A50" si="0">"r" &amp; RIGHT(1000+B14,3)</f>
        <v>r010</v>
      </c>
      <c r="B14" s="778">
        <v>10</v>
      </c>
      <c r="C14" s="779" t="s">
        <v>353</v>
      </c>
      <c r="D14" s="780" t="s">
        <v>354</v>
      </c>
      <c r="E14" s="781">
        <f>SUM(E15:E17)</f>
        <v>633109</v>
      </c>
    </row>
    <row r="15" spans="1:5">
      <c r="A15" s="20" t="str">
        <f t="shared" si="0"/>
        <v>r020</v>
      </c>
      <c r="B15" s="660">
        <v>20</v>
      </c>
      <c r="C15" s="292" t="s">
        <v>355</v>
      </c>
      <c r="D15" s="661" t="s">
        <v>356</v>
      </c>
      <c r="E15" s="297">
        <f>F_01.01!E15</f>
        <v>142</v>
      </c>
    </row>
    <row r="16" spans="1:5">
      <c r="A16" s="20" t="str">
        <f t="shared" si="0"/>
        <v>r030</v>
      </c>
      <c r="B16" s="662">
        <v>30</v>
      </c>
      <c r="C16" s="295" t="s">
        <v>357</v>
      </c>
      <c r="D16" s="663" t="s">
        <v>358</v>
      </c>
      <c r="E16" s="297">
        <f>F_01.01!E16</f>
        <v>632967</v>
      </c>
    </row>
    <row r="17" spans="1:5">
      <c r="A17" s="20" t="str">
        <f t="shared" si="0"/>
        <v>r040</v>
      </c>
      <c r="B17" s="662">
        <v>40</v>
      </c>
      <c r="C17" s="295" t="s">
        <v>559</v>
      </c>
      <c r="D17" s="663" t="s">
        <v>359</v>
      </c>
      <c r="E17" s="297">
        <f>F_01.01!E17</f>
        <v>0</v>
      </c>
    </row>
    <row r="18" spans="1:5" ht="25.5">
      <c r="A18" s="20" t="str">
        <f t="shared" si="0"/>
        <v>r050</v>
      </c>
      <c r="B18" s="782">
        <v>50</v>
      </c>
      <c r="C18" s="716" t="s">
        <v>360</v>
      </c>
      <c r="D18" s="783" t="s">
        <v>279</v>
      </c>
      <c r="E18" s="770">
        <f>SUM(E19:E22)</f>
        <v>1248</v>
      </c>
    </row>
    <row r="19" spans="1:5">
      <c r="A19" s="20" t="str">
        <f t="shared" si="0"/>
        <v>r060</v>
      </c>
      <c r="B19" s="660">
        <v>60</v>
      </c>
      <c r="C19" s="292" t="s">
        <v>361</v>
      </c>
      <c r="D19" s="664" t="s">
        <v>362</v>
      </c>
      <c r="E19" s="297">
        <f>F_01.01!E19</f>
        <v>1248</v>
      </c>
    </row>
    <row r="20" spans="1:5">
      <c r="A20" s="20" t="str">
        <f t="shared" si="0"/>
        <v>r070</v>
      </c>
      <c r="B20" s="660">
        <v>70</v>
      </c>
      <c r="C20" s="292" t="s">
        <v>560</v>
      </c>
      <c r="D20" s="664" t="s">
        <v>363</v>
      </c>
      <c r="E20" s="297">
        <f>F_01.01!E20</f>
        <v>0</v>
      </c>
    </row>
    <row r="21" spans="1:5">
      <c r="A21" s="20" t="str">
        <f t="shared" si="0"/>
        <v>r080</v>
      </c>
      <c r="B21" s="660">
        <v>80</v>
      </c>
      <c r="C21" s="292" t="s">
        <v>364</v>
      </c>
      <c r="D21" s="664" t="s">
        <v>365</v>
      </c>
      <c r="E21" s="297">
        <f>F_01.01!E21</f>
        <v>0</v>
      </c>
    </row>
    <row r="22" spans="1:5">
      <c r="A22" s="20" t="str">
        <f t="shared" si="0"/>
        <v>r090</v>
      </c>
      <c r="B22" s="660">
        <v>90</v>
      </c>
      <c r="C22" s="292" t="s">
        <v>366</v>
      </c>
      <c r="D22" s="664" t="s">
        <v>367</v>
      </c>
      <c r="E22" s="297">
        <f>F_01.01!E22</f>
        <v>0</v>
      </c>
    </row>
    <row r="23" spans="1:5" ht="25.5">
      <c r="A23" s="20" t="str">
        <f t="shared" si="0"/>
        <v>r100</v>
      </c>
      <c r="B23" s="782">
        <v>100</v>
      </c>
      <c r="C23" s="716" t="s">
        <v>368</v>
      </c>
      <c r="D23" s="783" t="s">
        <v>369</v>
      </c>
      <c r="E23" s="770">
        <f>SUM(E24:E26)</f>
        <v>0</v>
      </c>
    </row>
    <row r="24" spans="1:5">
      <c r="A24" s="20" t="str">
        <f t="shared" si="0"/>
        <v>r110</v>
      </c>
      <c r="B24" s="662">
        <v>110</v>
      </c>
      <c r="C24" s="292" t="s">
        <v>561</v>
      </c>
      <c r="D24" s="664" t="s">
        <v>363</v>
      </c>
      <c r="E24" s="297">
        <f>F_01.01!E24</f>
        <v>0</v>
      </c>
    </row>
    <row r="25" spans="1:5">
      <c r="A25" s="20" t="str">
        <f t="shared" si="0"/>
        <v>r120</v>
      </c>
      <c r="B25" s="662">
        <v>120</v>
      </c>
      <c r="C25" s="292" t="s">
        <v>364</v>
      </c>
      <c r="D25" s="664" t="s">
        <v>365</v>
      </c>
      <c r="E25" s="297">
        <f>F_01.01!E25</f>
        <v>0</v>
      </c>
    </row>
    <row r="26" spans="1:5">
      <c r="A26" s="20" t="str">
        <f t="shared" si="0"/>
        <v>r130</v>
      </c>
      <c r="B26" s="660">
        <v>130</v>
      </c>
      <c r="C26" s="292" t="s">
        <v>366</v>
      </c>
      <c r="D26" s="664" t="s">
        <v>367</v>
      </c>
      <c r="E26" s="297">
        <f>F_01.01!E26</f>
        <v>0</v>
      </c>
    </row>
    <row r="27" spans="1:5" ht="25.5">
      <c r="A27" s="20" t="str">
        <f t="shared" si="0"/>
        <v>r140</v>
      </c>
      <c r="B27" s="782">
        <v>140</v>
      </c>
      <c r="C27" s="716" t="s">
        <v>370</v>
      </c>
      <c r="D27" s="783" t="s">
        <v>371</v>
      </c>
      <c r="E27" s="770">
        <f>SUM(E28:E30)</f>
        <v>193320</v>
      </c>
    </row>
    <row r="28" spans="1:5">
      <c r="A28" s="20" t="str">
        <f t="shared" si="0"/>
        <v>r150</v>
      </c>
      <c r="B28" s="660">
        <v>150</v>
      </c>
      <c r="C28" s="292" t="s">
        <v>560</v>
      </c>
      <c r="D28" s="664" t="s">
        <v>363</v>
      </c>
      <c r="E28" s="297">
        <f>F_01.01!E28</f>
        <v>1973</v>
      </c>
    </row>
    <row r="29" spans="1:5">
      <c r="A29" s="20" t="str">
        <f t="shared" si="0"/>
        <v>r160</v>
      </c>
      <c r="B29" s="660">
        <v>160</v>
      </c>
      <c r="C29" s="292" t="s">
        <v>364</v>
      </c>
      <c r="D29" s="664" t="s">
        <v>365</v>
      </c>
      <c r="E29" s="297">
        <f>F_01.01!E29</f>
        <v>191347</v>
      </c>
    </row>
    <row r="30" spans="1:5">
      <c r="A30" s="20" t="str">
        <f t="shared" si="0"/>
        <v>r170</v>
      </c>
      <c r="B30" s="660">
        <v>170</v>
      </c>
      <c r="C30" s="292" t="s">
        <v>366</v>
      </c>
      <c r="D30" s="664" t="s">
        <v>367</v>
      </c>
      <c r="E30" s="297">
        <f>F_01.01!E30</f>
        <v>0</v>
      </c>
    </row>
    <row r="31" spans="1:5" ht="38.25">
      <c r="A31" s="20" t="str">
        <f t="shared" si="0"/>
        <v>r180</v>
      </c>
      <c r="B31" s="782">
        <v>180</v>
      </c>
      <c r="C31" s="716" t="s">
        <v>372</v>
      </c>
      <c r="D31" s="783" t="s">
        <v>410</v>
      </c>
      <c r="E31" s="770">
        <f>SUM(E32:E33)</f>
        <v>1034524</v>
      </c>
    </row>
    <row r="32" spans="1:5">
      <c r="A32" s="20" t="str">
        <f t="shared" si="0"/>
        <v>r190</v>
      </c>
      <c r="B32" s="662">
        <v>190</v>
      </c>
      <c r="C32" s="292" t="s">
        <v>364</v>
      </c>
      <c r="D32" s="664" t="s">
        <v>365</v>
      </c>
      <c r="E32" s="297">
        <f>F_01.01!E32</f>
        <v>0</v>
      </c>
    </row>
    <row r="33" spans="1:5">
      <c r="A33" s="20" t="str">
        <f t="shared" si="0"/>
        <v>r200</v>
      </c>
      <c r="B33" s="662">
        <v>200</v>
      </c>
      <c r="C33" s="292" t="s">
        <v>366</v>
      </c>
      <c r="D33" s="664" t="s">
        <v>367</v>
      </c>
      <c r="E33" s="297">
        <f>F_01.01!E33</f>
        <v>1034524</v>
      </c>
    </row>
    <row r="34" spans="1:5" ht="25.5">
      <c r="A34" s="20" t="str">
        <f t="shared" si="0"/>
        <v>r210</v>
      </c>
      <c r="B34" s="782">
        <v>210</v>
      </c>
      <c r="C34" s="716" t="s">
        <v>373</v>
      </c>
      <c r="D34" s="783" t="s">
        <v>301</v>
      </c>
      <c r="E34" s="770">
        <f>SUM(E35:E36)</f>
        <v>1980</v>
      </c>
    </row>
    <row r="35" spans="1:5">
      <c r="A35" s="20" t="str">
        <f t="shared" si="0"/>
        <v>r220</v>
      </c>
      <c r="B35" s="660">
        <v>220</v>
      </c>
      <c r="C35" s="292" t="s">
        <v>364</v>
      </c>
      <c r="D35" s="664" t="s">
        <v>365</v>
      </c>
      <c r="E35" s="297">
        <f>F_01.01!E35</f>
        <v>1980</v>
      </c>
    </row>
    <row r="36" spans="1:5">
      <c r="A36" s="20" t="str">
        <f t="shared" si="0"/>
        <v>r230</v>
      </c>
      <c r="B36" s="660">
        <v>230</v>
      </c>
      <c r="C36" s="292" t="s">
        <v>366</v>
      </c>
      <c r="D36" s="664" t="s">
        <v>367</v>
      </c>
      <c r="E36" s="297">
        <f>F_01.01!E36</f>
        <v>0</v>
      </c>
    </row>
    <row r="37" spans="1:5" ht="25.5">
      <c r="A37" s="20" t="str">
        <f t="shared" si="0"/>
        <v>r240</v>
      </c>
      <c r="B37" s="782">
        <v>240</v>
      </c>
      <c r="C37" s="716" t="s">
        <v>347</v>
      </c>
      <c r="D37" s="783" t="s">
        <v>374</v>
      </c>
      <c r="E37" s="770">
        <f>F_01.01!E37</f>
        <v>0</v>
      </c>
    </row>
    <row r="38" spans="1:5" ht="25.5">
      <c r="A38" s="20" t="str">
        <f t="shared" si="0"/>
        <v>r250</v>
      </c>
      <c r="B38" s="782">
        <v>250</v>
      </c>
      <c r="C38" s="716" t="s">
        <v>565</v>
      </c>
      <c r="D38" s="783" t="s">
        <v>375</v>
      </c>
      <c r="E38" s="770">
        <f>F_01.01!E38</f>
        <v>0</v>
      </c>
    </row>
    <row r="39" spans="1:5" ht="25.5">
      <c r="A39" s="20" t="str">
        <f t="shared" si="0"/>
        <v>r260</v>
      </c>
      <c r="B39" s="784">
        <v>260</v>
      </c>
      <c r="C39" s="716" t="s">
        <v>567</v>
      </c>
      <c r="D39" s="783" t="s">
        <v>411</v>
      </c>
      <c r="E39" s="770">
        <f>F_01.01!E39</f>
        <v>0</v>
      </c>
    </row>
    <row r="40" spans="1:5" ht="25.5">
      <c r="A40" s="20" t="str">
        <f t="shared" si="0"/>
        <v>r270</v>
      </c>
      <c r="B40" s="784">
        <v>270</v>
      </c>
      <c r="C40" s="716" t="s">
        <v>412</v>
      </c>
      <c r="D40" s="785" t="s">
        <v>413</v>
      </c>
      <c r="E40" s="770">
        <v>0</v>
      </c>
    </row>
    <row r="41" spans="1:5" ht="21" customHeight="1">
      <c r="A41" s="20" t="str">
        <f t="shared" si="0"/>
        <v>r280</v>
      </c>
      <c r="B41" s="784">
        <v>280</v>
      </c>
      <c r="C41" s="716" t="s">
        <v>376</v>
      </c>
      <c r="D41" s="785"/>
      <c r="E41" s="770">
        <f>F_01.01!E40</f>
        <v>20978</v>
      </c>
    </row>
    <row r="42" spans="1:5" ht="25.5">
      <c r="A42" s="20" t="str">
        <f t="shared" si="0"/>
        <v>r290</v>
      </c>
      <c r="B42" s="782">
        <v>290</v>
      </c>
      <c r="C42" s="716" t="s">
        <v>379</v>
      </c>
      <c r="D42" s="783" t="s">
        <v>550</v>
      </c>
      <c r="E42" s="770">
        <f>SUM(E43:E44)</f>
        <v>262</v>
      </c>
    </row>
    <row r="43" spans="1:5" ht="25.5">
      <c r="A43" s="20" t="str">
        <f t="shared" si="0"/>
        <v>r300</v>
      </c>
      <c r="B43" s="660">
        <v>300</v>
      </c>
      <c r="C43" s="292" t="s">
        <v>380</v>
      </c>
      <c r="D43" s="664" t="s">
        <v>551</v>
      </c>
      <c r="E43" s="297">
        <f>F_01.01!E44</f>
        <v>0</v>
      </c>
    </row>
    <row r="44" spans="1:5">
      <c r="A44" s="20" t="str">
        <f t="shared" si="0"/>
        <v>r310</v>
      </c>
      <c r="B44" s="660">
        <v>310</v>
      </c>
      <c r="C44" s="292" t="s">
        <v>381</v>
      </c>
      <c r="D44" s="664" t="s">
        <v>382</v>
      </c>
      <c r="E44" s="297">
        <f>F_01.01!E45</f>
        <v>262</v>
      </c>
    </row>
    <row r="45" spans="1:5" ht="21" customHeight="1">
      <c r="A45" s="20" t="str">
        <f t="shared" si="0"/>
        <v>r320</v>
      </c>
      <c r="B45" s="782">
        <v>320</v>
      </c>
      <c r="C45" s="716" t="s">
        <v>383</v>
      </c>
      <c r="D45" s="783" t="s">
        <v>384</v>
      </c>
      <c r="E45" s="770">
        <f>SUM(E46:E47)</f>
        <v>2004</v>
      </c>
    </row>
    <row r="46" spans="1:5" ht="25.5">
      <c r="A46" s="20" t="str">
        <f t="shared" si="0"/>
        <v>r330</v>
      </c>
      <c r="B46" s="662">
        <v>330</v>
      </c>
      <c r="C46" s="292" t="s">
        <v>385</v>
      </c>
      <c r="D46" s="664" t="s">
        <v>386</v>
      </c>
      <c r="E46" s="297">
        <f>F_01.01!E47</f>
        <v>821</v>
      </c>
    </row>
    <row r="47" spans="1:5" ht="38.25">
      <c r="A47" s="20" t="str">
        <f t="shared" si="0"/>
        <v>r340</v>
      </c>
      <c r="B47" s="662">
        <v>340</v>
      </c>
      <c r="C47" s="292" t="s">
        <v>387</v>
      </c>
      <c r="D47" s="664" t="s">
        <v>554</v>
      </c>
      <c r="E47" s="297">
        <f>F_01.01!E48</f>
        <v>1183</v>
      </c>
    </row>
    <row r="48" spans="1:5" ht="21" customHeight="1">
      <c r="A48" s="20" t="str">
        <f t="shared" si="0"/>
        <v>r350</v>
      </c>
      <c r="B48" s="786">
        <v>350</v>
      </c>
      <c r="C48" s="716" t="s">
        <v>388</v>
      </c>
      <c r="D48" s="783" t="s">
        <v>389</v>
      </c>
      <c r="E48" s="770">
        <f>F_01.01!E49</f>
        <v>11387</v>
      </c>
    </row>
    <row r="49" spans="1:5" ht="38.25">
      <c r="A49" s="20" t="str">
        <f t="shared" si="0"/>
        <v>r360</v>
      </c>
      <c r="B49" s="782">
        <v>360</v>
      </c>
      <c r="C49" s="716" t="s">
        <v>390</v>
      </c>
      <c r="D49" s="783" t="s">
        <v>391</v>
      </c>
      <c r="E49" s="770">
        <f>F_01.01!E50</f>
        <v>7360</v>
      </c>
    </row>
    <row r="50" spans="1:5" ht="21" customHeight="1">
      <c r="A50" s="20" t="str">
        <f t="shared" si="0"/>
        <v>r370</v>
      </c>
      <c r="B50" s="787">
        <v>370</v>
      </c>
      <c r="C50" s="788" t="s">
        <v>392</v>
      </c>
      <c r="D50" s="789" t="s">
        <v>393</v>
      </c>
      <c r="E50" s="771">
        <f>E49+E48+E45+E42+E41+E40+E39+E38+E37+E34+E31+E27+E23+E18+E14</f>
        <v>1906172</v>
      </c>
    </row>
    <row r="51" spans="1:5">
      <c r="E51" s="790">
        <f>E50-F_01.01!E51</f>
        <v>0</v>
      </c>
    </row>
  </sheetData>
  <mergeCells count="2">
    <mergeCell ref="B6:E6"/>
    <mergeCell ref="C2:E2"/>
  </mergeCells>
  <phoneticPr fontId="0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78" orientation="portrait" cellComments="asDisplayed" r:id="rId1"/>
  <headerFooter alignWithMargins="0">
    <oddHeader>&amp;CBG
ПРИЛОЖЕНИЕ III</oddHeader>
    <oddFooter>&amp;CСтр. &amp;P</oddFooter>
  </headerFooter>
  <ignoredErrors>
    <ignoredError sqref="B45:B50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">
    <tabColor rgb="FF002060"/>
    <pageSetUpPr fitToPage="1"/>
  </sheetPr>
  <dimension ref="A1:E49"/>
  <sheetViews>
    <sheetView showGridLines="0" showWhiteSpace="0" topLeftCell="B19" zoomScale="80" zoomScaleNormal="80" zoomScaleSheetLayoutView="80" workbookViewId="0">
      <selection activeCell="K16" sqref="K16"/>
    </sheetView>
  </sheetViews>
  <sheetFormatPr defaultRowHeight="12.75"/>
  <cols>
    <col min="1" max="1" width="3.7109375" style="20" hidden="1" customWidth="1"/>
    <col min="2" max="2" width="11.7109375" style="47" customWidth="1"/>
    <col min="3" max="3" width="50.7109375" style="60" customWidth="1"/>
    <col min="4" max="4" width="18.7109375" style="5" customWidth="1"/>
    <col min="5" max="5" width="4.42578125" style="5" bestFit="1" customWidth="1"/>
    <col min="6" max="16384" width="9.140625" style="5"/>
  </cols>
  <sheetData>
    <row r="1" spans="1:4" s="9" customFormat="1">
      <c r="A1" s="8" t="s">
        <v>756</v>
      </c>
    </row>
    <row r="2" spans="1:4" s="9" customFormat="1" ht="13.5">
      <c r="A2" s="64"/>
      <c r="B2" s="12" t="s">
        <v>767</v>
      </c>
      <c r="C2" s="960" t="s">
        <v>785</v>
      </c>
      <c r="D2" s="960"/>
    </row>
    <row r="3" spans="1:4" s="9" customFormat="1" ht="13.5">
      <c r="A3" s="8"/>
      <c r="B3" s="14">
        <v>42094</v>
      </c>
      <c r="C3" s="15" t="s">
        <v>607</v>
      </c>
      <c r="D3" s="16"/>
    </row>
    <row r="4" spans="1:4" s="9" customFormat="1" ht="13.5">
      <c r="A4" s="8"/>
      <c r="B4" s="17" t="s">
        <v>784</v>
      </c>
      <c r="C4" s="15" t="s">
        <v>608</v>
      </c>
      <c r="D4" s="16"/>
    </row>
    <row r="5" spans="1:4" s="9" customFormat="1">
      <c r="A5" s="20"/>
      <c r="D5" s="19" t="s">
        <v>629</v>
      </c>
    </row>
    <row r="6" spans="1:4">
      <c r="B6" s="4" t="s">
        <v>557</v>
      </c>
    </row>
    <row r="7" spans="1:4" s="23" customFormat="1">
      <c r="A7" s="21">
        <v>6</v>
      </c>
      <c r="B7" s="66"/>
      <c r="C7" s="67"/>
      <c r="D7" s="23" t="s">
        <v>630</v>
      </c>
    </row>
    <row r="8" spans="1:4">
      <c r="B8" s="69" t="s">
        <v>14</v>
      </c>
    </row>
    <row r="9" spans="1:4">
      <c r="C9" s="70"/>
    </row>
    <row r="10" spans="1:4">
      <c r="C10" s="70"/>
    </row>
    <row r="11" spans="1:4">
      <c r="C11" s="70"/>
    </row>
    <row r="12" spans="1:4" ht="63" customHeight="1">
      <c r="B12" s="62"/>
      <c r="C12" s="71"/>
      <c r="D12" s="72" t="s">
        <v>352</v>
      </c>
    </row>
    <row r="13" spans="1:4">
      <c r="B13" s="63"/>
      <c r="C13" s="73"/>
      <c r="D13" s="34" t="s">
        <v>525</v>
      </c>
    </row>
    <row r="14" spans="1:4">
      <c r="A14" s="20" t="s">
        <v>638</v>
      </c>
      <c r="B14" s="856" t="s">
        <v>525</v>
      </c>
      <c r="C14" s="910" t="s">
        <v>15</v>
      </c>
      <c r="D14" s="859">
        <v>601774</v>
      </c>
    </row>
    <row r="15" spans="1:4">
      <c r="A15" s="20" t="s">
        <v>639</v>
      </c>
      <c r="B15" s="860" t="s">
        <v>526</v>
      </c>
      <c r="C15" s="861" t="s">
        <v>574</v>
      </c>
      <c r="D15" s="911">
        <v>601774</v>
      </c>
    </row>
    <row r="16" spans="1:4">
      <c r="A16" s="20" t="s">
        <v>640</v>
      </c>
      <c r="B16" s="860" t="s">
        <v>527</v>
      </c>
      <c r="C16" s="861" t="s">
        <v>575</v>
      </c>
      <c r="D16" s="862">
        <v>0</v>
      </c>
    </row>
    <row r="17" spans="1:4">
      <c r="A17" s="20" t="s">
        <v>641</v>
      </c>
      <c r="B17" s="863" t="s">
        <v>528</v>
      </c>
      <c r="C17" s="897" t="s">
        <v>17</v>
      </c>
      <c r="D17" s="871">
        <v>0</v>
      </c>
    </row>
    <row r="18" spans="1:4" ht="21">
      <c r="A18" s="20" t="s">
        <v>642</v>
      </c>
      <c r="B18" s="868" t="s">
        <v>529</v>
      </c>
      <c r="C18" s="897" t="s">
        <v>562</v>
      </c>
      <c r="D18" s="871">
        <v>0</v>
      </c>
    </row>
    <row r="19" spans="1:4" ht="21">
      <c r="A19" s="20" t="s">
        <v>643</v>
      </c>
      <c r="B19" s="912" t="s">
        <v>530</v>
      </c>
      <c r="C19" s="872" t="s">
        <v>577</v>
      </c>
      <c r="D19" s="862">
        <v>0</v>
      </c>
    </row>
    <row r="20" spans="1:4">
      <c r="A20" s="20" t="s">
        <v>644</v>
      </c>
      <c r="B20" s="912" t="s">
        <v>531</v>
      </c>
      <c r="C20" s="872" t="s">
        <v>563</v>
      </c>
      <c r="D20" s="913">
        <v>0</v>
      </c>
    </row>
    <row r="21" spans="1:4">
      <c r="A21" s="20" t="s">
        <v>645</v>
      </c>
      <c r="B21" s="860" t="s">
        <v>532</v>
      </c>
      <c r="C21" s="869" t="s">
        <v>19</v>
      </c>
      <c r="D21" s="871">
        <v>0</v>
      </c>
    </row>
    <row r="22" spans="1:4">
      <c r="A22" s="20" t="s">
        <v>646</v>
      </c>
      <c r="B22" s="860" t="s">
        <v>533</v>
      </c>
      <c r="C22" s="897" t="s">
        <v>20</v>
      </c>
      <c r="D22" s="871">
        <v>1502</v>
      </c>
    </row>
    <row r="23" spans="1:4" ht="21">
      <c r="A23" s="20" t="s">
        <v>787</v>
      </c>
      <c r="B23" s="912" t="s">
        <v>534</v>
      </c>
      <c r="C23" s="861" t="s">
        <v>21</v>
      </c>
      <c r="D23" s="862">
        <v>6</v>
      </c>
    </row>
    <row r="24" spans="1:4">
      <c r="A24" s="20" t="s">
        <v>647</v>
      </c>
      <c r="B24" s="860" t="s">
        <v>535</v>
      </c>
      <c r="C24" s="914" t="s">
        <v>376</v>
      </c>
      <c r="D24" s="915">
        <v>0</v>
      </c>
    </row>
    <row r="25" spans="1:4">
      <c r="A25" s="20" t="s">
        <v>648</v>
      </c>
      <c r="B25" s="860" t="s">
        <v>536</v>
      </c>
      <c r="C25" s="914" t="s">
        <v>515</v>
      </c>
      <c r="D25" s="915">
        <v>0</v>
      </c>
    </row>
    <row r="26" spans="1:4" ht="21">
      <c r="A26" s="20" t="s">
        <v>649</v>
      </c>
      <c r="B26" s="860" t="s">
        <v>537</v>
      </c>
      <c r="C26" s="914" t="s">
        <v>23</v>
      </c>
      <c r="D26" s="915">
        <v>6</v>
      </c>
    </row>
    <row r="27" spans="1:4" ht="31.5">
      <c r="A27" s="20" t="s">
        <v>788</v>
      </c>
      <c r="B27" s="860">
        <v>122</v>
      </c>
      <c r="C27" s="916" t="s">
        <v>390</v>
      </c>
      <c r="D27" s="915">
        <v>0</v>
      </c>
    </row>
    <row r="28" spans="1:4" ht="31.5">
      <c r="A28" s="20" t="s">
        <v>789</v>
      </c>
      <c r="B28" s="860">
        <v>124</v>
      </c>
      <c r="C28" s="916" t="s">
        <v>593</v>
      </c>
      <c r="D28" s="915">
        <v>0</v>
      </c>
    </row>
    <row r="29" spans="1:4" ht="21">
      <c r="A29" s="20" t="s">
        <v>790</v>
      </c>
      <c r="B29" s="860">
        <v>128</v>
      </c>
      <c r="C29" s="861" t="s">
        <v>24</v>
      </c>
      <c r="D29" s="862">
        <v>1496</v>
      </c>
    </row>
    <row r="30" spans="1:4" ht="21">
      <c r="A30" s="20" t="s">
        <v>650</v>
      </c>
      <c r="B30" s="868" t="s">
        <v>538</v>
      </c>
      <c r="C30" s="914" t="s">
        <v>429</v>
      </c>
      <c r="D30" s="915">
        <v>0</v>
      </c>
    </row>
    <row r="31" spans="1:4">
      <c r="A31" s="20" t="s">
        <v>651</v>
      </c>
      <c r="B31" s="868" t="s">
        <v>539</v>
      </c>
      <c r="C31" s="917" t="s">
        <v>578</v>
      </c>
      <c r="D31" s="915">
        <v>0</v>
      </c>
    </row>
    <row r="32" spans="1:4" ht="21">
      <c r="A32" s="20" t="s">
        <v>652</v>
      </c>
      <c r="B32" s="868" t="s">
        <v>540</v>
      </c>
      <c r="C32" s="914" t="s">
        <v>431</v>
      </c>
      <c r="D32" s="915">
        <v>0</v>
      </c>
    </row>
    <row r="33" spans="1:5">
      <c r="A33" s="20" t="s">
        <v>653</v>
      </c>
      <c r="B33" s="868" t="s">
        <v>541</v>
      </c>
      <c r="C33" s="914" t="s">
        <v>370</v>
      </c>
      <c r="D33" s="915">
        <v>1496</v>
      </c>
    </row>
    <row r="34" spans="1:5" ht="31.5">
      <c r="A34" s="20" t="s">
        <v>654</v>
      </c>
      <c r="B34" s="868" t="s">
        <v>542</v>
      </c>
      <c r="C34" s="914" t="s">
        <v>390</v>
      </c>
      <c r="D34" s="915">
        <v>0</v>
      </c>
    </row>
    <row r="35" spans="1:5" ht="31.5">
      <c r="A35" s="20" t="s">
        <v>655</v>
      </c>
      <c r="B35" s="868" t="s">
        <v>543</v>
      </c>
      <c r="C35" s="914" t="s">
        <v>593</v>
      </c>
      <c r="D35" s="915">
        <v>0</v>
      </c>
    </row>
    <row r="36" spans="1:5">
      <c r="A36" s="20" t="s">
        <v>656</v>
      </c>
      <c r="B36" s="868">
        <v>190</v>
      </c>
      <c r="C36" s="869" t="s">
        <v>432</v>
      </c>
      <c r="D36" s="918">
        <v>8157</v>
      </c>
    </row>
    <row r="37" spans="1:5">
      <c r="A37" s="20" t="s">
        <v>657</v>
      </c>
      <c r="B37" s="868">
        <v>200</v>
      </c>
      <c r="C37" s="869" t="s">
        <v>580</v>
      </c>
      <c r="D37" s="919">
        <v>0</v>
      </c>
    </row>
    <row r="38" spans="1:5">
      <c r="A38" s="20" t="s">
        <v>658</v>
      </c>
      <c r="B38" s="868">
        <v>210</v>
      </c>
      <c r="C38" s="897" t="s">
        <v>434</v>
      </c>
      <c r="D38" s="871">
        <v>72227</v>
      </c>
    </row>
    <row r="39" spans="1:5" ht="31.5">
      <c r="A39" s="20" t="s">
        <v>659</v>
      </c>
      <c r="B39" s="868">
        <v>220</v>
      </c>
      <c r="C39" s="861" t="s">
        <v>581</v>
      </c>
      <c r="D39" s="862">
        <v>0</v>
      </c>
    </row>
    <row r="40" spans="1:5">
      <c r="A40" s="20" t="s">
        <v>660</v>
      </c>
      <c r="B40" s="868">
        <v>230</v>
      </c>
      <c r="C40" s="861" t="s">
        <v>436</v>
      </c>
      <c r="D40" s="862">
        <v>72227</v>
      </c>
    </row>
    <row r="41" spans="1:5">
      <c r="A41" s="20" t="s">
        <v>661</v>
      </c>
      <c r="B41" s="868">
        <v>240</v>
      </c>
      <c r="C41" s="897" t="s">
        <v>437</v>
      </c>
      <c r="D41" s="871"/>
    </row>
    <row r="42" spans="1:5" ht="21">
      <c r="A42" s="20" t="s">
        <v>662</v>
      </c>
      <c r="B42" s="868">
        <v>250</v>
      </c>
      <c r="C42" s="897" t="s">
        <v>438</v>
      </c>
      <c r="D42" s="871">
        <v>13202</v>
      </c>
      <c r="E42" s="703"/>
    </row>
    <row r="43" spans="1:5">
      <c r="A43" s="20" t="s">
        <v>663</v>
      </c>
      <c r="B43" s="868">
        <v>260</v>
      </c>
      <c r="C43" s="897" t="s">
        <v>440</v>
      </c>
      <c r="D43" s="871">
        <v>0</v>
      </c>
    </row>
    <row r="44" spans="1:5">
      <c r="A44" s="20" t="s">
        <v>664</v>
      </c>
      <c r="B44" s="868">
        <v>270</v>
      </c>
      <c r="C44" s="897" t="s">
        <v>442</v>
      </c>
      <c r="D44" s="871">
        <v>0</v>
      </c>
    </row>
    <row r="45" spans="1:5">
      <c r="A45" s="20" t="s">
        <v>665</v>
      </c>
      <c r="B45" s="868">
        <v>280</v>
      </c>
      <c r="C45" s="898" t="s">
        <v>20</v>
      </c>
      <c r="D45" s="862"/>
    </row>
    <row r="46" spans="1:5">
      <c r="A46" s="20" t="s">
        <v>666</v>
      </c>
      <c r="B46" s="868">
        <v>290</v>
      </c>
      <c r="C46" s="920" t="s">
        <v>444</v>
      </c>
      <c r="D46" s="921"/>
    </row>
    <row r="47" spans="1:5">
      <c r="A47" s="20" t="s">
        <v>667</v>
      </c>
      <c r="B47" s="879">
        <v>300</v>
      </c>
      <c r="C47" s="922" t="s">
        <v>445</v>
      </c>
      <c r="D47" s="882">
        <v>696862</v>
      </c>
    </row>
    <row r="48" spans="1:5">
      <c r="A48" s="20" t="s">
        <v>668</v>
      </c>
      <c r="B48" s="879">
        <v>310</v>
      </c>
      <c r="C48" s="880" t="s">
        <v>447</v>
      </c>
      <c r="D48" s="882">
        <v>1906172</v>
      </c>
    </row>
    <row r="49" spans="4:4">
      <c r="D49" s="703"/>
    </row>
  </sheetData>
  <mergeCells count="1">
    <mergeCell ref="C2:D2"/>
  </mergeCells>
  <phoneticPr fontId="3" type="noConversion"/>
  <printOptions horizontalCentered="1"/>
  <pageMargins left="0.51181102362204722" right="0.35433070866141736" top="0.39370078740157483" bottom="0.43307086614173229" header="0.27559055118110237" footer="0.35433070866141736"/>
  <pageSetup paperSize="9" scale="79" orientation="portrait" cellComments="asDisplayed" r:id="rId1"/>
  <headerFooter alignWithMargins="0">
    <oddHeader>&amp;CBG
ПРИЛОЖЕНИЕ III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30">
    <tabColor rgb="FFFF7C80"/>
    <pageSetUpPr fitToPage="1"/>
  </sheetPr>
  <dimension ref="A1:E18"/>
  <sheetViews>
    <sheetView showGridLines="0" topLeftCell="A4" zoomScaleNormal="100" zoomScaleSheetLayoutView="100" workbookViewId="0">
      <selection activeCell="E21" sqref="E21"/>
    </sheetView>
  </sheetViews>
  <sheetFormatPr defaultRowHeight="12.75"/>
  <cols>
    <col min="1" max="1" width="3.7109375" style="100" customWidth="1"/>
    <col min="2" max="2" width="11.7109375" style="3" customWidth="1"/>
    <col min="3" max="3" width="35" style="3" customWidth="1"/>
    <col min="4" max="4" width="50.7109375" style="373" customWidth="1"/>
    <col min="5" max="5" width="20.7109375" style="3" customWidth="1"/>
    <col min="6" max="16384" width="9.140625" style="3"/>
  </cols>
  <sheetData>
    <row r="1" spans="1:5" s="9" customFormat="1">
      <c r="A1" s="194" t="s">
        <v>726</v>
      </c>
      <c r="D1" s="59"/>
      <c r="E1" s="59"/>
    </row>
    <row r="2" spans="1:5" s="9" customFormat="1" ht="13.5">
      <c r="A2" s="64"/>
      <c r="B2" s="665" t="e">
        <f>T(#REF!)</f>
        <v>#REF!</v>
      </c>
      <c r="C2" s="1013" t="e">
        <f>T(#REF!)</f>
        <v>#REF!</v>
      </c>
      <c r="D2" s="1013"/>
      <c r="E2" s="1013"/>
    </row>
    <row r="3" spans="1:5" s="9" customFormat="1" ht="13.5">
      <c r="A3" s="8"/>
      <c r="B3" s="666" t="e">
        <f>#REF!</f>
        <v>#REF!</v>
      </c>
      <c r="C3" s="667" t="s">
        <v>607</v>
      </c>
      <c r="D3" s="260"/>
      <c r="E3" s="65"/>
    </row>
    <row r="4" spans="1:5" s="9" customFormat="1" ht="13.5">
      <c r="A4" s="8"/>
      <c r="B4" s="668" t="e">
        <f>T(#REF!)</f>
        <v>#REF!</v>
      </c>
      <c r="C4" s="667" t="s">
        <v>608</v>
      </c>
      <c r="D4" s="260"/>
      <c r="E4" s="65"/>
    </row>
    <row r="5" spans="1:5" s="9" customFormat="1">
      <c r="A5" s="20"/>
      <c r="D5" s="59"/>
      <c r="E5" s="669" t="s">
        <v>629</v>
      </c>
    </row>
    <row r="6" spans="1:5" ht="24.75" customHeight="1">
      <c r="B6" s="1014" t="s">
        <v>606</v>
      </c>
      <c r="C6" s="1014"/>
      <c r="D6" s="1014"/>
      <c r="E6" s="1014"/>
    </row>
    <row r="7" spans="1:5" s="263" customFormat="1" ht="11.45" customHeight="1">
      <c r="A7" s="262">
        <v>5</v>
      </c>
      <c r="C7" s="264"/>
      <c r="D7" s="298"/>
      <c r="E7" s="263" t="str">
        <f>"c" &amp;E13</f>
        <v>c010</v>
      </c>
    </row>
    <row r="8" spans="1:5">
      <c r="B8" s="135" t="s">
        <v>414</v>
      </c>
      <c r="C8" s="670"/>
    </row>
    <row r="9" spans="1:5">
      <c r="C9" s="174"/>
    </row>
    <row r="10" spans="1:5">
      <c r="C10" s="174"/>
    </row>
    <row r="11" spans="1:5">
      <c r="C11" s="174"/>
    </row>
    <row r="12" spans="1:5" ht="38.25">
      <c r="B12" s="654"/>
      <c r="C12" s="655"/>
      <c r="D12" s="671" t="s">
        <v>350</v>
      </c>
      <c r="E12" s="672" t="s">
        <v>415</v>
      </c>
    </row>
    <row r="13" spans="1:5">
      <c r="B13" s="657"/>
      <c r="C13" s="658"/>
      <c r="D13" s="659"/>
      <c r="E13" s="673" t="s">
        <v>525</v>
      </c>
    </row>
    <row r="14" spans="1:5" ht="38.25">
      <c r="A14" s="20" t="str">
        <f>"r" &amp; RIGHT(1000+B14,3)</f>
        <v>r010</v>
      </c>
      <c r="B14" s="674" t="s">
        <v>525</v>
      </c>
      <c r="C14" s="675" t="s">
        <v>558</v>
      </c>
      <c r="D14" s="676" t="s">
        <v>416</v>
      </c>
      <c r="E14" s="233">
        <f>F_09.01!E15</f>
        <v>54097</v>
      </c>
    </row>
    <row r="15" spans="1:5" ht="25.5">
      <c r="A15" s="20" t="str">
        <f>"r" &amp; RIGHT(1000+B15,3)</f>
        <v>r020</v>
      </c>
      <c r="B15" s="677" t="s">
        <v>526</v>
      </c>
      <c r="C15" s="678" t="s">
        <v>172</v>
      </c>
      <c r="D15" s="679" t="s">
        <v>173</v>
      </c>
      <c r="E15" s="241">
        <f>F_09.01!E23</f>
        <v>65356</v>
      </c>
    </row>
    <row r="16" spans="1:5">
      <c r="A16" s="20" t="str">
        <f>"r" &amp; RIGHT(1000+B16,3)</f>
        <v>r030</v>
      </c>
      <c r="B16" s="680" t="s">
        <v>527</v>
      </c>
      <c r="C16" s="681" t="s">
        <v>174</v>
      </c>
      <c r="D16" s="682" t="s">
        <v>175</v>
      </c>
      <c r="E16" s="683">
        <f>F_09.01!E31</f>
        <v>4694</v>
      </c>
    </row>
    <row r="17" spans="1:5" ht="21" customHeight="1">
      <c r="A17" s="20" t="str">
        <f>"r" &amp; RIGHT(1000+B17,3)</f>
        <v>r040</v>
      </c>
      <c r="B17" s="673" t="s">
        <v>528</v>
      </c>
      <c r="C17" s="684" t="s">
        <v>417</v>
      </c>
      <c r="D17" s="685"/>
      <c r="E17" s="513">
        <f>SUM(E14:E16)</f>
        <v>124147</v>
      </c>
    </row>
    <row r="18" spans="1:5">
      <c r="E18" s="790">
        <f>E17-F_09.01!E15-F_09.01!E23-F_09.01!E31</f>
        <v>0</v>
      </c>
    </row>
  </sheetData>
  <mergeCells count="2">
    <mergeCell ref="C2:E2"/>
    <mergeCell ref="B6:E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91" fitToHeight="0" orientation="portrait" cellComments="asDisplayed" r:id="rId1"/>
  <headerFooter alignWithMargins="0">
    <oddHeader>&amp;CBG
ПРИЛОЖЕНИЕ III</oddHeader>
    <oddFooter>&amp;CСтр. &amp;P</oddFooter>
  </headerFooter>
  <rowBreaks count="1" manualBreakCount="1">
    <brk id="7" min="1" max="4" man="1"/>
  </rowBreaks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31">
    <tabColor rgb="FF66FFCC"/>
    <pageSetUpPr fitToPage="1"/>
  </sheetPr>
  <dimension ref="A1:F52"/>
  <sheetViews>
    <sheetView showGridLines="0" zoomScaleNormal="100" zoomScaleSheetLayoutView="80" workbookViewId="0">
      <selection activeCell="M56" sqref="M56"/>
    </sheetView>
  </sheetViews>
  <sheetFormatPr defaultRowHeight="12.75"/>
  <cols>
    <col min="1" max="1" width="3.7109375" style="100" customWidth="1"/>
    <col min="2" max="2" width="11.7109375" style="3" customWidth="1"/>
    <col min="3" max="3" width="49.42578125" style="3" customWidth="1"/>
    <col min="4" max="4" width="43.5703125" style="373" customWidth="1"/>
    <col min="5" max="5" width="20.7109375" style="3" customWidth="1"/>
    <col min="6" max="16384" width="9.140625" style="3"/>
  </cols>
  <sheetData>
    <row r="1" spans="1:5" s="9" customFormat="1">
      <c r="A1" s="194" t="s">
        <v>724</v>
      </c>
      <c r="D1" s="59"/>
      <c r="E1" s="59"/>
    </row>
    <row r="2" spans="1:5" s="9" customFormat="1" ht="13.5">
      <c r="A2" s="64"/>
      <c r="B2" s="665" t="e">
        <f>T(#REF!)</f>
        <v>#REF!</v>
      </c>
      <c r="C2" s="1013" t="e">
        <f>T(#REF!)</f>
        <v>#REF!</v>
      </c>
      <c r="D2" s="1013"/>
      <c r="E2" s="1013"/>
    </row>
    <row r="3" spans="1:5" s="9" customFormat="1" ht="13.5">
      <c r="A3" s="8"/>
      <c r="B3" s="666" t="e">
        <f>#REF!</f>
        <v>#REF!</v>
      </c>
      <c r="C3" s="667" t="s">
        <v>607</v>
      </c>
      <c r="D3" s="260"/>
      <c r="E3" s="65"/>
    </row>
    <row r="4" spans="1:5" s="9" customFormat="1" ht="13.5">
      <c r="A4" s="8"/>
      <c r="B4" s="668" t="e">
        <f>T(#REF!)</f>
        <v>#REF!</v>
      </c>
      <c r="C4" s="667" t="s">
        <v>608</v>
      </c>
      <c r="D4" s="260"/>
      <c r="E4" s="65"/>
    </row>
    <row r="5" spans="1:5" s="9" customFormat="1">
      <c r="A5" s="20"/>
      <c r="D5" s="59"/>
      <c r="E5" s="669" t="s">
        <v>629</v>
      </c>
    </row>
    <row r="6" spans="1:5" ht="24.75" customHeight="1">
      <c r="B6" s="1014" t="s">
        <v>606</v>
      </c>
      <c r="C6" s="1014"/>
      <c r="D6" s="1014"/>
      <c r="E6" s="1014"/>
    </row>
    <row r="7" spans="1:5" s="263" customFormat="1" ht="11.45" customHeight="1">
      <c r="A7" s="262">
        <v>5</v>
      </c>
      <c r="C7" s="264"/>
      <c r="D7" s="298"/>
      <c r="E7" s="263" t="str">
        <f>"c" &amp;E13</f>
        <v>c010</v>
      </c>
    </row>
    <row r="8" spans="1:5">
      <c r="B8" s="135" t="s">
        <v>418</v>
      </c>
      <c r="E8" s="686"/>
    </row>
    <row r="9" spans="1:5">
      <c r="B9" s="653"/>
      <c r="C9" s="135"/>
      <c r="E9" s="686"/>
    </row>
    <row r="10" spans="1:5">
      <c r="B10" s="653"/>
      <c r="C10" s="135"/>
      <c r="E10" s="686"/>
    </row>
    <row r="11" spans="1:5">
      <c r="B11" s="653"/>
      <c r="C11" s="135"/>
      <c r="E11" s="686"/>
    </row>
    <row r="12" spans="1:5" ht="38.25">
      <c r="B12" s="654"/>
      <c r="C12" s="655"/>
      <c r="D12" s="671" t="s">
        <v>350</v>
      </c>
      <c r="E12" s="672" t="s">
        <v>342</v>
      </c>
    </row>
    <row r="13" spans="1:5">
      <c r="B13" s="657"/>
      <c r="C13" s="658"/>
      <c r="D13" s="659"/>
      <c r="E13" s="673" t="s">
        <v>525</v>
      </c>
    </row>
    <row r="14" spans="1:5" ht="25.5">
      <c r="A14" s="20" t="str">
        <f t="shared" ref="A14:A52" si="0">"r" &amp; RIGHT(1000+B14,3)</f>
        <v>r010</v>
      </c>
      <c r="B14" s="791" t="s">
        <v>525</v>
      </c>
      <c r="C14" s="792" t="s">
        <v>395</v>
      </c>
      <c r="D14" s="793" t="s">
        <v>140</v>
      </c>
      <c r="E14" s="781">
        <f>SUM(E15:E19)</f>
        <v>756</v>
      </c>
    </row>
    <row r="15" spans="1:5">
      <c r="A15" s="20" t="str">
        <f t="shared" si="0"/>
        <v>r020</v>
      </c>
      <c r="B15" s="687" t="s">
        <v>526</v>
      </c>
      <c r="C15" s="688" t="s">
        <v>361</v>
      </c>
      <c r="D15" s="689" t="s">
        <v>396</v>
      </c>
      <c r="E15" s="297">
        <f>F_01.02!E13</f>
        <v>756</v>
      </c>
    </row>
    <row r="16" spans="1:5">
      <c r="A16" s="20" t="str">
        <f t="shared" si="0"/>
        <v>r030</v>
      </c>
      <c r="B16" s="687" t="s">
        <v>527</v>
      </c>
      <c r="C16" s="688" t="s">
        <v>397</v>
      </c>
      <c r="D16" s="689" t="s">
        <v>419</v>
      </c>
      <c r="E16" s="297">
        <f>F_01.02!E14</f>
        <v>0</v>
      </c>
    </row>
    <row r="17" spans="1:5" ht="25.5">
      <c r="A17" s="20" t="str">
        <f t="shared" si="0"/>
        <v>r040</v>
      </c>
      <c r="B17" s="690" t="s">
        <v>528</v>
      </c>
      <c r="C17" s="688" t="s">
        <v>399</v>
      </c>
      <c r="D17" s="689" t="s">
        <v>420</v>
      </c>
      <c r="E17" s="297">
        <f>F_01.02!E15</f>
        <v>0</v>
      </c>
    </row>
    <row r="18" spans="1:5">
      <c r="A18" s="20" t="str">
        <f t="shared" si="0"/>
        <v>r050</v>
      </c>
      <c r="B18" s="687" t="s">
        <v>529</v>
      </c>
      <c r="C18" s="688" t="s">
        <v>401</v>
      </c>
      <c r="D18" s="691" t="s">
        <v>402</v>
      </c>
      <c r="E18" s="297">
        <f>F_01.02!E16</f>
        <v>0</v>
      </c>
    </row>
    <row r="19" spans="1:5">
      <c r="A19" s="20" t="str">
        <f t="shared" si="0"/>
        <v>r060</v>
      </c>
      <c r="B19" s="687" t="s">
        <v>530</v>
      </c>
      <c r="C19" s="688" t="s">
        <v>403</v>
      </c>
      <c r="D19" s="691" t="s">
        <v>404</v>
      </c>
      <c r="E19" s="297">
        <f>F_01.02!E17</f>
        <v>0</v>
      </c>
    </row>
    <row r="20" spans="1:5" ht="25.5">
      <c r="A20" s="20" t="str">
        <f t="shared" si="0"/>
        <v>r070</v>
      </c>
      <c r="B20" s="794" t="s">
        <v>531</v>
      </c>
      <c r="C20" s="795" t="s">
        <v>405</v>
      </c>
      <c r="D20" s="796" t="s">
        <v>406</v>
      </c>
      <c r="E20" s="770">
        <f>SUM(E21:E23)</f>
        <v>0</v>
      </c>
    </row>
    <row r="21" spans="1:5" ht="25.5">
      <c r="A21" s="20" t="str">
        <f t="shared" si="0"/>
        <v>r080</v>
      </c>
      <c r="B21" s="687" t="s">
        <v>532</v>
      </c>
      <c r="C21" s="688" t="s">
        <v>399</v>
      </c>
      <c r="D21" s="691" t="s">
        <v>400</v>
      </c>
      <c r="E21" s="297">
        <f>F_01.02!E19</f>
        <v>0</v>
      </c>
    </row>
    <row r="22" spans="1:5">
      <c r="A22" s="20" t="str">
        <f t="shared" si="0"/>
        <v>r090</v>
      </c>
      <c r="B22" s="690" t="s">
        <v>533</v>
      </c>
      <c r="C22" s="688" t="s">
        <v>401</v>
      </c>
      <c r="D22" s="691" t="s">
        <v>402</v>
      </c>
      <c r="E22" s="297">
        <f>F_01.02!E20</f>
        <v>0</v>
      </c>
    </row>
    <row r="23" spans="1:5">
      <c r="A23" s="20" t="str">
        <f t="shared" si="0"/>
        <v>r100</v>
      </c>
      <c r="B23" s="687" t="s">
        <v>535</v>
      </c>
      <c r="C23" s="688" t="s">
        <v>403</v>
      </c>
      <c r="D23" s="691" t="s">
        <v>404</v>
      </c>
      <c r="E23" s="297">
        <f>F_01.02!E21</f>
        <v>0</v>
      </c>
    </row>
    <row r="24" spans="1:5" ht="25.5">
      <c r="A24" s="20" t="str">
        <f t="shared" si="0"/>
        <v>r110</v>
      </c>
      <c r="B24" s="794" t="s">
        <v>536</v>
      </c>
      <c r="C24" s="795" t="s">
        <v>407</v>
      </c>
      <c r="D24" s="796" t="s">
        <v>408</v>
      </c>
      <c r="E24" s="770">
        <f>SUM(E25:E27)</f>
        <v>1198778</v>
      </c>
    </row>
    <row r="25" spans="1:5" ht="25.5">
      <c r="A25" s="20" t="str">
        <f t="shared" si="0"/>
        <v>r120</v>
      </c>
      <c r="B25" s="687" t="s">
        <v>537</v>
      </c>
      <c r="C25" s="688" t="s">
        <v>399</v>
      </c>
      <c r="D25" s="691" t="s">
        <v>400</v>
      </c>
      <c r="E25" s="297">
        <f>F_01.02!E23</f>
        <v>1120301</v>
      </c>
    </row>
    <row r="26" spans="1:5">
      <c r="A26" s="20" t="str">
        <f t="shared" si="0"/>
        <v>r130</v>
      </c>
      <c r="B26" s="687" t="s">
        <v>538</v>
      </c>
      <c r="C26" s="688" t="s">
        <v>401</v>
      </c>
      <c r="D26" s="691" t="s">
        <v>402</v>
      </c>
      <c r="E26" s="297">
        <f>F_01.02!E24</f>
        <v>78477</v>
      </c>
    </row>
    <row r="27" spans="1:5">
      <c r="A27" s="20" t="str">
        <f t="shared" si="0"/>
        <v>r140</v>
      </c>
      <c r="B27" s="690" t="s">
        <v>539</v>
      </c>
      <c r="C27" s="688" t="s">
        <v>403</v>
      </c>
      <c r="D27" s="691" t="s">
        <v>404</v>
      </c>
      <c r="E27" s="297">
        <f>F_01.02!E25</f>
        <v>0</v>
      </c>
    </row>
    <row r="28" spans="1:5" ht="25.5">
      <c r="A28" s="20" t="str">
        <f t="shared" si="0"/>
        <v>r150</v>
      </c>
      <c r="B28" s="794" t="s">
        <v>540</v>
      </c>
      <c r="C28" s="795" t="s">
        <v>347</v>
      </c>
      <c r="D28" s="796" t="s">
        <v>0</v>
      </c>
      <c r="E28" s="770">
        <f>F_01.02!E26</f>
        <v>0</v>
      </c>
    </row>
    <row r="29" spans="1:5" ht="25.5">
      <c r="A29" s="20" t="str">
        <f t="shared" si="0"/>
        <v>r160</v>
      </c>
      <c r="B29" s="794" t="s">
        <v>541</v>
      </c>
      <c r="C29" s="795" t="s">
        <v>565</v>
      </c>
      <c r="D29" s="796" t="s">
        <v>409</v>
      </c>
      <c r="E29" s="770">
        <f>F_01.02!E27</f>
        <v>0</v>
      </c>
    </row>
    <row r="30" spans="1:5" ht="25.5">
      <c r="A30" s="20" t="str">
        <f t="shared" si="0"/>
        <v>r170</v>
      </c>
      <c r="B30" s="794" t="s">
        <v>542</v>
      </c>
      <c r="C30" s="795" t="s">
        <v>421</v>
      </c>
      <c r="D30" s="797" t="s">
        <v>422</v>
      </c>
      <c r="E30" s="770">
        <v>0</v>
      </c>
    </row>
    <row r="31" spans="1:5" ht="25.5">
      <c r="A31" s="20" t="str">
        <f t="shared" si="0"/>
        <v>r180</v>
      </c>
      <c r="B31" s="794" t="s">
        <v>543</v>
      </c>
      <c r="C31" s="795" t="s">
        <v>348</v>
      </c>
      <c r="D31" s="797" t="s">
        <v>423</v>
      </c>
      <c r="E31" s="770">
        <f>F_01.02!E28</f>
        <v>7064</v>
      </c>
    </row>
    <row r="32" spans="1:5" ht="21" customHeight="1">
      <c r="A32" s="20" t="str">
        <f t="shared" si="0"/>
        <v>r190</v>
      </c>
      <c r="B32" s="798" t="s">
        <v>609</v>
      </c>
      <c r="C32" s="795" t="s">
        <v>5</v>
      </c>
      <c r="D32" s="796" t="s">
        <v>384</v>
      </c>
      <c r="E32" s="770">
        <f>SUM(E33:E34)</f>
        <v>1429</v>
      </c>
    </row>
    <row r="33" spans="1:6" ht="25.5">
      <c r="A33" s="20" t="str">
        <f t="shared" si="0"/>
        <v>r200</v>
      </c>
      <c r="B33" s="690" t="s">
        <v>610</v>
      </c>
      <c r="C33" s="688" t="s">
        <v>6</v>
      </c>
      <c r="D33" s="689" t="s">
        <v>386</v>
      </c>
      <c r="E33" s="241">
        <f>F_01.02!E36</f>
        <v>1429</v>
      </c>
    </row>
    <row r="34" spans="1:6" ht="25.5">
      <c r="A34" s="20" t="str">
        <f t="shared" si="0"/>
        <v>r210</v>
      </c>
      <c r="B34" s="690" t="s">
        <v>611</v>
      </c>
      <c r="C34" s="692" t="s">
        <v>573</v>
      </c>
      <c r="D34" s="689" t="s">
        <v>7</v>
      </c>
      <c r="E34" s="241">
        <f>F_01.02!E37</f>
        <v>0</v>
      </c>
    </row>
    <row r="35" spans="1:6" ht="25.5">
      <c r="A35" s="20" t="str">
        <f t="shared" si="0"/>
        <v>r220</v>
      </c>
      <c r="B35" s="794" t="s">
        <v>612</v>
      </c>
      <c r="C35" s="795" t="s">
        <v>572</v>
      </c>
      <c r="D35" s="796" t="s">
        <v>424</v>
      </c>
      <c r="E35" s="770">
        <v>0</v>
      </c>
    </row>
    <row r="36" spans="1:6" ht="21" customHeight="1">
      <c r="A36" s="20" t="str">
        <f t="shared" si="0"/>
        <v>r230</v>
      </c>
      <c r="B36" s="794" t="s">
        <v>613</v>
      </c>
      <c r="C36" s="799" t="s">
        <v>8</v>
      </c>
      <c r="D36" s="796" t="s">
        <v>9</v>
      </c>
      <c r="E36" s="800">
        <f>F_01.02!E39</f>
        <v>1283</v>
      </c>
    </row>
    <row r="37" spans="1:6" ht="25.5">
      <c r="A37" s="20" t="str">
        <f t="shared" si="0"/>
        <v>r240</v>
      </c>
      <c r="B37" s="798" t="s">
        <v>614</v>
      </c>
      <c r="C37" s="801" t="s">
        <v>10</v>
      </c>
      <c r="D37" s="802" t="s">
        <v>11</v>
      </c>
      <c r="E37" s="800">
        <f>F_01.02!E40</f>
        <v>0</v>
      </c>
    </row>
    <row r="38" spans="1:6" ht="21" customHeight="1">
      <c r="A38" s="20" t="str">
        <f t="shared" si="0"/>
        <v>r250</v>
      </c>
      <c r="B38" s="803" t="s">
        <v>615</v>
      </c>
      <c r="C38" s="804" t="s">
        <v>283</v>
      </c>
      <c r="D38" s="805" t="s">
        <v>13</v>
      </c>
      <c r="E38" s="771">
        <f>E37+E36+E35+E32+E31+E30+E29+E28+E24+E20+E14</f>
        <v>1209310</v>
      </c>
      <c r="F38" s="790">
        <f>E38-F_01.02!E41</f>
        <v>0</v>
      </c>
    </row>
    <row r="39" spans="1:6">
      <c r="A39" s="20" t="str">
        <f t="shared" si="0"/>
        <v>r260</v>
      </c>
      <c r="B39" s="806" t="s">
        <v>616</v>
      </c>
      <c r="C39" s="792" t="s">
        <v>15</v>
      </c>
      <c r="D39" s="807" t="s">
        <v>16</v>
      </c>
      <c r="E39" s="781">
        <f>F_01.03!D14</f>
        <v>601774</v>
      </c>
    </row>
    <row r="40" spans="1:6" ht="25.5">
      <c r="A40" s="20" t="str">
        <f t="shared" si="0"/>
        <v>r270</v>
      </c>
      <c r="B40" s="808" t="s">
        <v>617</v>
      </c>
      <c r="C40" s="795" t="s">
        <v>17</v>
      </c>
      <c r="D40" s="797" t="s">
        <v>18</v>
      </c>
      <c r="E40" s="770">
        <f>F_01.03!D17</f>
        <v>0</v>
      </c>
    </row>
    <row r="41" spans="1:6">
      <c r="A41" s="20" t="str">
        <f t="shared" si="0"/>
        <v>r280</v>
      </c>
      <c r="B41" s="808" t="s">
        <v>618</v>
      </c>
      <c r="C41" s="795" t="s">
        <v>562</v>
      </c>
      <c r="D41" s="796" t="s">
        <v>425</v>
      </c>
      <c r="E41" s="770">
        <f>F_01.03!D18</f>
        <v>0</v>
      </c>
    </row>
    <row r="42" spans="1:6" ht="25.5">
      <c r="A42" s="20" t="str">
        <f t="shared" si="0"/>
        <v>r290</v>
      </c>
      <c r="B42" s="809" t="s">
        <v>619</v>
      </c>
      <c r="C42" s="795" t="s">
        <v>19</v>
      </c>
      <c r="D42" s="796" t="s">
        <v>548</v>
      </c>
      <c r="E42" s="770">
        <f>F_01.03!D21</f>
        <v>0</v>
      </c>
    </row>
    <row r="43" spans="1:6">
      <c r="A43" s="20" t="str">
        <f t="shared" si="0"/>
        <v>r300</v>
      </c>
      <c r="B43" s="809" t="s">
        <v>620</v>
      </c>
      <c r="C43" s="795" t="s">
        <v>20</v>
      </c>
      <c r="D43" s="797" t="s">
        <v>426</v>
      </c>
      <c r="E43" s="770">
        <f>F_01.03!D22</f>
        <v>1502</v>
      </c>
    </row>
    <row r="44" spans="1:6">
      <c r="A44" s="20" t="str">
        <f t="shared" si="0"/>
        <v>r310</v>
      </c>
      <c r="B44" s="809" t="s">
        <v>621</v>
      </c>
      <c r="C44" s="795" t="s">
        <v>432</v>
      </c>
      <c r="D44" s="797" t="s">
        <v>433</v>
      </c>
      <c r="E44" s="781">
        <f>F_01.03!D36</f>
        <v>8157</v>
      </c>
    </row>
    <row r="45" spans="1:6">
      <c r="A45" s="20" t="str">
        <f t="shared" si="0"/>
        <v>r320</v>
      </c>
      <c r="B45" s="809" t="s">
        <v>622</v>
      </c>
      <c r="C45" s="795" t="s">
        <v>597</v>
      </c>
      <c r="D45" s="807" t="s">
        <v>427</v>
      </c>
      <c r="E45" s="770">
        <f>F_01.03!D37</f>
        <v>0</v>
      </c>
    </row>
    <row r="46" spans="1:6" ht="25.5">
      <c r="A46" s="20" t="str">
        <f t="shared" si="0"/>
        <v>r330</v>
      </c>
      <c r="B46" s="808" t="s">
        <v>623</v>
      </c>
      <c r="C46" s="795" t="s">
        <v>434</v>
      </c>
      <c r="D46" s="797" t="s">
        <v>435</v>
      </c>
      <c r="E46" s="770">
        <f>F_01.03!D38</f>
        <v>72227</v>
      </c>
    </row>
    <row r="47" spans="1:6" s="519" customFormat="1" ht="38.25">
      <c r="A47" s="20" t="str">
        <f t="shared" si="0"/>
        <v>r340</v>
      </c>
      <c r="B47" s="809" t="s">
        <v>624</v>
      </c>
      <c r="C47" s="795" t="s">
        <v>437</v>
      </c>
      <c r="D47" s="796" t="s">
        <v>428</v>
      </c>
      <c r="E47" s="770">
        <f>F_01.03!D41</f>
        <v>0</v>
      </c>
    </row>
    <row r="48" spans="1:6" s="519" customFormat="1" ht="25.5">
      <c r="A48" s="20" t="str">
        <f t="shared" si="0"/>
        <v>r350</v>
      </c>
      <c r="B48" s="809" t="s">
        <v>625</v>
      </c>
      <c r="C48" s="795" t="s">
        <v>438</v>
      </c>
      <c r="D48" s="797" t="s">
        <v>439</v>
      </c>
      <c r="E48" s="770">
        <f>F_01.03!D42</f>
        <v>13202</v>
      </c>
    </row>
    <row r="49" spans="1:6" s="519" customFormat="1">
      <c r="A49" s="20" t="str">
        <f t="shared" si="0"/>
        <v>r360</v>
      </c>
      <c r="B49" s="809" t="s">
        <v>626</v>
      </c>
      <c r="C49" s="795" t="s">
        <v>440</v>
      </c>
      <c r="D49" s="797" t="s">
        <v>441</v>
      </c>
      <c r="E49" s="770">
        <f>F_01.03!D43</f>
        <v>0</v>
      </c>
    </row>
    <row r="50" spans="1:6" ht="25.5">
      <c r="A50" s="20" t="str">
        <f t="shared" si="0"/>
        <v>r370</v>
      </c>
      <c r="B50" s="809" t="s">
        <v>627</v>
      </c>
      <c r="C50" s="799" t="s">
        <v>442</v>
      </c>
      <c r="D50" s="797" t="s">
        <v>443</v>
      </c>
      <c r="E50" s="770">
        <f>F_01.03!D44</f>
        <v>0</v>
      </c>
    </row>
    <row r="51" spans="1:6" ht="21" customHeight="1">
      <c r="A51" s="20" t="str">
        <f t="shared" si="0"/>
        <v>r380</v>
      </c>
      <c r="B51" s="810" t="s">
        <v>628</v>
      </c>
      <c r="C51" s="811" t="s">
        <v>445</v>
      </c>
      <c r="D51" s="812" t="s">
        <v>446</v>
      </c>
      <c r="E51" s="771">
        <f>SUM(E39:E50)</f>
        <v>696862</v>
      </c>
      <c r="F51" s="790">
        <f>E51-F_01.03!D47</f>
        <v>0</v>
      </c>
    </row>
    <row r="52" spans="1:6" ht="21" customHeight="1">
      <c r="A52" s="20" t="str">
        <f t="shared" si="0"/>
        <v>r390</v>
      </c>
      <c r="B52" s="810" t="s">
        <v>682</v>
      </c>
      <c r="C52" s="811" t="s">
        <v>447</v>
      </c>
      <c r="D52" s="812" t="s">
        <v>598</v>
      </c>
      <c r="E52" s="771">
        <f>E51+E38</f>
        <v>1906172</v>
      </c>
      <c r="F52" s="790">
        <f>E52-F_01.03!D48</f>
        <v>0</v>
      </c>
    </row>
  </sheetData>
  <mergeCells count="2">
    <mergeCell ref="C2:E2"/>
    <mergeCell ref="B6:E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2" orientation="portrait" cellComments="asDisplayed" r:id="rId1"/>
  <headerFooter alignWithMargins="0">
    <oddHeader>&amp;CBG
ПРИЛОЖЕНИЕ III</oddHeader>
    <oddFooter>&amp;CСтр.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rgb="FF002060"/>
    <pageSetUpPr fitToPage="1"/>
  </sheetPr>
  <dimension ref="A1:F85"/>
  <sheetViews>
    <sheetView showGridLines="0" tabSelected="1" topLeftCell="B46" zoomScale="80" zoomScaleNormal="80" zoomScaleSheetLayoutView="70" zoomScalePageLayoutView="90" workbookViewId="0">
      <selection activeCell="H15" sqref="H15"/>
    </sheetView>
  </sheetViews>
  <sheetFormatPr defaultRowHeight="12.75"/>
  <cols>
    <col min="1" max="1" width="3.7109375" style="20" hidden="1" customWidth="1"/>
    <col min="2" max="2" width="11.7109375" style="47" customWidth="1"/>
    <col min="3" max="3" width="50.7109375" style="5" customWidth="1"/>
    <col min="4" max="4" width="12" style="47" hidden="1" customWidth="1"/>
    <col min="5" max="5" width="18.7109375" style="83" customWidth="1"/>
    <col min="6" max="6" width="2.7109375" style="5" customWidth="1"/>
    <col min="7" max="16384" width="9.140625" style="5"/>
  </cols>
  <sheetData>
    <row r="1" spans="1:5" s="9" customFormat="1">
      <c r="A1" s="8" t="s">
        <v>755</v>
      </c>
      <c r="D1" s="59"/>
    </row>
    <row r="2" spans="1:5" s="9" customFormat="1" ht="13.5">
      <c r="A2" s="64"/>
      <c r="B2" s="12" t="s">
        <v>767</v>
      </c>
      <c r="C2" s="960" t="s">
        <v>785</v>
      </c>
      <c r="D2" s="960"/>
      <c r="E2" s="960"/>
    </row>
    <row r="3" spans="1:5" s="9" customFormat="1" ht="13.5">
      <c r="A3" s="8"/>
      <c r="B3" s="14">
        <v>42094</v>
      </c>
      <c r="C3" s="15" t="s">
        <v>607</v>
      </c>
      <c r="D3" s="65"/>
      <c r="E3" s="16"/>
    </row>
    <row r="4" spans="1:5" s="9" customFormat="1" ht="13.5">
      <c r="A4" s="8"/>
      <c r="B4" s="17" t="s">
        <v>784</v>
      </c>
      <c r="C4" s="15" t="s">
        <v>608</v>
      </c>
      <c r="D4" s="65"/>
      <c r="E4" s="16"/>
    </row>
    <row r="5" spans="1:5" s="9" customFormat="1">
      <c r="A5" s="20"/>
      <c r="D5" s="59"/>
      <c r="E5" s="19" t="s">
        <v>629</v>
      </c>
    </row>
    <row r="6" spans="1:5">
      <c r="B6" s="80" t="s">
        <v>448</v>
      </c>
      <c r="D6" s="85"/>
      <c r="E6" s="81"/>
    </row>
    <row r="7" spans="1:5" s="23" customFormat="1">
      <c r="A7" s="21">
        <v>6</v>
      </c>
      <c r="B7" s="66"/>
      <c r="C7" s="67"/>
      <c r="D7" s="68"/>
      <c r="E7" s="23" t="s">
        <v>630</v>
      </c>
    </row>
    <row r="8" spans="1:5">
      <c r="B8" s="80"/>
      <c r="D8" s="85"/>
      <c r="E8" s="81"/>
    </row>
    <row r="9" spans="1:5" ht="14.25" customHeight="1">
      <c r="D9" s="85"/>
      <c r="E9" s="81"/>
    </row>
    <row r="10" spans="1:5">
      <c r="D10" s="85"/>
      <c r="E10" s="81"/>
    </row>
    <row r="11" spans="1:5" ht="12" customHeight="1">
      <c r="D11" s="85"/>
      <c r="E11" s="81"/>
    </row>
    <row r="12" spans="1:5" ht="28.5" customHeight="1">
      <c r="B12" s="86"/>
      <c r="C12" s="71"/>
      <c r="D12" s="87" t="s">
        <v>351</v>
      </c>
      <c r="E12" s="88" t="s">
        <v>449</v>
      </c>
    </row>
    <row r="13" spans="1:5" ht="14.45" customHeight="1">
      <c r="B13" s="31"/>
      <c r="C13" s="73"/>
      <c r="D13" s="89"/>
      <c r="E13" s="90" t="s">
        <v>525</v>
      </c>
    </row>
    <row r="14" spans="1:5">
      <c r="A14" s="20" t="s">
        <v>638</v>
      </c>
      <c r="B14" s="856" t="s">
        <v>525</v>
      </c>
      <c r="C14" s="923" t="s">
        <v>450</v>
      </c>
      <c r="D14" s="924">
        <v>16</v>
      </c>
      <c r="E14" s="925">
        <v>15231</v>
      </c>
    </row>
    <row r="15" spans="1:5" s="82" customFormat="1">
      <c r="A15" s="20" t="s">
        <v>639</v>
      </c>
      <c r="B15" s="860" t="s">
        <v>526</v>
      </c>
      <c r="C15" s="872" t="s">
        <v>360</v>
      </c>
      <c r="D15" s="858"/>
      <c r="E15" s="911">
        <v>0</v>
      </c>
    </row>
    <row r="16" spans="1:5" s="82" customFormat="1" ht="21">
      <c r="A16" s="20" t="s">
        <v>640</v>
      </c>
      <c r="B16" s="863" t="s">
        <v>527</v>
      </c>
      <c r="C16" s="872" t="s">
        <v>451</v>
      </c>
      <c r="D16" s="873"/>
      <c r="E16" s="862">
        <v>0</v>
      </c>
    </row>
    <row r="17" spans="1:5" s="82" customFormat="1">
      <c r="A17" s="20" t="s">
        <v>641</v>
      </c>
      <c r="B17" s="863" t="s">
        <v>528</v>
      </c>
      <c r="C17" s="872" t="s">
        <v>370</v>
      </c>
      <c r="D17" s="873"/>
      <c r="E17" s="862">
        <v>579</v>
      </c>
    </row>
    <row r="18" spans="1:5" s="82" customFormat="1">
      <c r="A18" s="20" t="s">
        <v>642</v>
      </c>
      <c r="B18" s="868" t="s">
        <v>529</v>
      </c>
      <c r="C18" s="872" t="s">
        <v>452</v>
      </c>
      <c r="D18" s="873"/>
      <c r="E18" s="862">
        <v>14623</v>
      </c>
    </row>
    <row r="19" spans="1:5" s="82" customFormat="1">
      <c r="A19" s="20" t="s">
        <v>643</v>
      </c>
      <c r="B19" s="860" t="s">
        <v>530</v>
      </c>
      <c r="C19" s="872" t="s">
        <v>373</v>
      </c>
      <c r="D19" s="873"/>
      <c r="E19" s="862">
        <v>29</v>
      </c>
    </row>
    <row r="20" spans="1:5" s="82" customFormat="1">
      <c r="A20" s="20" t="s">
        <v>644</v>
      </c>
      <c r="B20" s="868" t="s">
        <v>531</v>
      </c>
      <c r="C20" s="872" t="s">
        <v>453</v>
      </c>
      <c r="D20" s="873"/>
      <c r="E20" s="862">
        <v>0</v>
      </c>
    </row>
    <row r="21" spans="1:5" s="82" customFormat="1">
      <c r="A21" s="20" t="s">
        <v>645</v>
      </c>
      <c r="B21" s="868" t="s">
        <v>532</v>
      </c>
      <c r="C21" s="864" t="s">
        <v>454</v>
      </c>
      <c r="D21" s="901"/>
      <c r="E21" s="926">
        <v>0</v>
      </c>
    </row>
    <row r="22" spans="1:5">
      <c r="A22" s="20" t="s">
        <v>646</v>
      </c>
      <c r="B22" s="868" t="s">
        <v>533</v>
      </c>
      <c r="C22" s="927" t="s">
        <v>455</v>
      </c>
      <c r="D22" s="873">
        <v>16</v>
      </c>
      <c r="E22" s="871">
        <v>2457</v>
      </c>
    </row>
    <row r="23" spans="1:5">
      <c r="A23" s="20" t="s">
        <v>647</v>
      </c>
      <c r="B23" s="868" t="s">
        <v>535</v>
      </c>
      <c r="C23" s="872" t="s">
        <v>600</v>
      </c>
      <c r="D23" s="873"/>
      <c r="E23" s="862">
        <v>0</v>
      </c>
    </row>
    <row r="24" spans="1:5" ht="21">
      <c r="A24" s="20" t="s">
        <v>648</v>
      </c>
      <c r="B24" s="868" t="s">
        <v>536</v>
      </c>
      <c r="C24" s="872" t="s">
        <v>599</v>
      </c>
      <c r="D24" s="873"/>
      <c r="E24" s="862">
        <v>0</v>
      </c>
    </row>
    <row r="25" spans="1:5" ht="21">
      <c r="A25" s="20" t="s">
        <v>649</v>
      </c>
      <c r="B25" s="868" t="s">
        <v>537</v>
      </c>
      <c r="C25" s="928" t="s">
        <v>456</v>
      </c>
      <c r="D25" s="873"/>
      <c r="E25" s="862">
        <v>2457</v>
      </c>
    </row>
    <row r="26" spans="1:5">
      <c r="A26" s="20" t="s">
        <v>650</v>
      </c>
      <c r="B26" s="868" t="s">
        <v>538</v>
      </c>
      <c r="C26" s="928" t="s">
        <v>457</v>
      </c>
      <c r="D26" s="873"/>
      <c r="E26" s="862">
        <v>0</v>
      </c>
    </row>
    <row r="27" spans="1:5">
      <c r="A27" s="20" t="s">
        <v>651</v>
      </c>
      <c r="B27" s="868" t="s">
        <v>539</v>
      </c>
      <c r="C27" s="929" t="s">
        <v>458</v>
      </c>
      <c r="D27" s="873"/>
      <c r="E27" s="862">
        <v>0</v>
      </c>
    </row>
    <row r="28" spans="1:5" ht="21">
      <c r="A28" s="20" t="s">
        <v>652</v>
      </c>
      <c r="B28" s="868" t="s">
        <v>540</v>
      </c>
      <c r="C28" s="930" t="s">
        <v>571</v>
      </c>
      <c r="D28" s="873"/>
      <c r="E28" s="871">
        <v>0</v>
      </c>
    </row>
    <row r="29" spans="1:5">
      <c r="A29" s="20" t="s">
        <v>653</v>
      </c>
      <c r="B29" s="868" t="s">
        <v>541</v>
      </c>
      <c r="C29" s="927" t="s">
        <v>459</v>
      </c>
      <c r="D29" s="873"/>
      <c r="E29" s="871">
        <v>0</v>
      </c>
    </row>
    <row r="30" spans="1:5">
      <c r="A30" s="20" t="s">
        <v>654</v>
      </c>
      <c r="B30" s="868" t="s">
        <v>542</v>
      </c>
      <c r="C30" s="872" t="s">
        <v>360</v>
      </c>
      <c r="D30" s="873"/>
      <c r="E30" s="862">
        <v>0</v>
      </c>
    </row>
    <row r="31" spans="1:5" ht="21">
      <c r="A31" s="20" t="s">
        <v>655</v>
      </c>
      <c r="B31" s="868" t="s">
        <v>543</v>
      </c>
      <c r="C31" s="872" t="s">
        <v>368</v>
      </c>
      <c r="D31" s="873"/>
      <c r="E31" s="862">
        <v>0</v>
      </c>
    </row>
    <row r="32" spans="1:5">
      <c r="A32" s="20" t="s">
        <v>656</v>
      </c>
      <c r="B32" s="868" t="s">
        <v>609</v>
      </c>
      <c r="C32" s="872" t="s">
        <v>370</v>
      </c>
      <c r="D32" s="873"/>
      <c r="E32" s="862">
        <v>0</v>
      </c>
    </row>
    <row r="33" spans="1:6">
      <c r="A33" s="20" t="s">
        <v>657</v>
      </c>
      <c r="B33" s="860" t="s">
        <v>610</v>
      </c>
      <c r="C33" s="927" t="s">
        <v>516</v>
      </c>
      <c r="D33" s="870">
        <v>22</v>
      </c>
      <c r="E33" s="871">
        <v>620</v>
      </c>
    </row>
    <row r="34" spans="1:6" s="82" customFormat="1">
      <c r="A34" s="20" t="s">
        <v>658</v>
      </c>
      <c r="B34" s="868" t="s">
        <v>611</v>
      </c>
      <c r="C34" s="927" t="s">
        <v>517</v>
      </c>
      <c r="D34" s="870">
        <v>22</v>
      </c>
      <c r="E34" s="871">
        <v>31</v>
      </c>
    </row>
    <row r="35" spans="1:6" s="82" customFormat="1" ht="31.5">
      <c r="A35" s="20" t="s">
        <v>659</v>
      </c>
      <c r="B35" s="868" t="s">
        <v>612</v>
      </c>
      <c r="C35" s="931" t="s">
        <v>582</v>
      </c>
      <c r="D35" s="870">
        <v>16</v>
      </c>
      <c r="E35" s="871">
        <v>0</v>
      </c>
    </row>
    <row r="36" spans="1:6" s="82" customFormat="1">
      <c r="A36" s="20" t="s">
        <v>660</v>
      </c>
      <c r="B36" s="868" t="s">
        <v>613</v>
      </c>
      <c r="C36" s="872" t="s">
        <v>370</v>
      </c>
      <c r="D36" s="873"/>
      <c r="E36" s="862">
        <v>0</v>
      </c>
      <c r="F36" s="836"/>
    </row>
    <row r="37" spans="1:6" s="82" customFormat="1">
      <c r="A37" s="20" t="s">
        <v>661</v>
      </c>
      <c r="B37" s="868" t="s">
        <v>614</v>
      </c>
      <c r="C37" s="872" t="s">
        <v>372</v>
      </c>
      <c r="D37" s="873"/>
      <c r="E37" s="862">
        <v>0</v>
      </c>
    </row>
    <row r="38" spans="1:6" s="82" customFormat="1">
      <c r="A38" s="20" t="s">
        <v>662</v>
      </c>
      <c r="B38" s="868" t="s">
        <v>615</v>
      </c>
      <c r="C38" s="872" t="s">
        <v>373</v>
      </c>
      <c r="D38" s="873"/>
      <c r="E38" s="862">
        <v>0</v>
      </c>
    </row>
    <row r="39" spans="1:6" s="82" customFormat="1">
      <c r="A39" s="20" t="s">
        <v>663</v>
      </c>
      <c r="B39" s="868" t="s">
        <v>616</v>
      </c>
      <c r="C39" s="872" t="s">
        <v>407</v>
      </c>
      <c r="D39" s="873"/>
      <c r="E39" s="862">
        <v>0</v>
      </c>
    </row>
    <row r="40" spans="1:6" s="82" customFormat="1">
      <c r="A40" s="20" t="s">
        <v>664</v>
      </c>
      <c r="B40" s="868" t="s">
        <v>617</v>
      </c>
      <c r="C40" s="872" t="s">
        <v>436</v>
      </c>
      <c r="D40" s="873"/>
      <c r="E40" s="862">
        <v>0</v>
      </c>
    </row>
    <row r="41" spans="1:6" s="82" customFormat="1" ht="39" customHeight="1">
      <c r="A41" s="20" t="s">
        <v>665</v>
      </c>
      <c r="B41" s="868" t="s">
        <v>618</v>
      </c>
      <c r="C41" s="927" t="s">
        <v>583</v>
      </c>
      <c r="D41" s="873">
        <v>16</v>
      </c>
      <c r="E41" s="871">
        <v>45</v>
      </c>
    </row>
    <row r="42" spans="1:6" s="82" customFormat="1" ht="31.5">
      <c r="A42" s="20" t="s">
        <v>666</v>
      </c>
      <c r="B42" s="868">
        <v>290</v>
      </c>
      <c r="C42" s="932" t="s">
        <v>584</v>
      </c>
      <c r="D42" s="870" t="s">
        <v>345</v>
      </c>
      <c r="E42" s="871">
        <v>0</v>
      </c>
    </row>
    <row r="43" spans="1:6" ht="21">
      <c r="A43" s="20" t="s">
        <v>667</v>
      </c>
      <c r="B43" s="868">
        <v>300</v>
      </c>
      <c r="C43" s="927" t="s">
        <v>585</v>
      </c>
      <c r="D43" s="873">
        <v>16</v>
      </c>
      <c r="E43" s="871">
        <v>0</v>
      </c>
    </row>
    <row r="44" spans="1:6" ht="31.5" customHeight="1">
      <c r="A44" s="20" t="s">
        <v>668</v>
      </c>
      <c r="B44" s="860">
        <v>310</v>
      </c>
      <c r="C44" s="927" t="s">
        <v>586</v>
      </c>
      <c r="D44" s="873"/>
      <c r="E44" s="871">
        <v>270</v>
      </c>
    </row>
    <row r="45" spans="1:6" ht="21">
      <c r="A45" s="20" t="s">
        <v>669</v>
      </c>
      <c r="B45" s="868" t="s">
        <v>623</v>
      </c>
      <c r="C45" s="931" t="s">
        <v>587</v>
      </c>
      <c r="D45" s="873">
        <v>45</v>
      </c>
      <c r="E45" s="871">
        <v>0</v>
      </c>
    </row>
    <row r="46" spans="1:6" s="82" customFormat="1">
      <c r="A46" s="20" t="s">
        <v>670</v>
      </c>
      <c r="B46" s="868">
        <v>340</v>
      </c>
      <c r="C46" s="927" t="s">
        <v>465</v>
      </c>
      <c r="D46" s="873">
        <v>45</v>
      </c>
      <c r="E46" s="871">
        <v>858</v>
      </c>
    </row>
    <row r="47" spans="1:6">
      <c r="A47" s="20" t="s">
        <v>671</v>
      </c>
      <c r="B47" s="863">
        <v>350</v>
      </c>
      <c r="C47" s="933" t="s">
        <v>466</v>
      </c>
      <c r="D47" s="901">
        <v>45</v>
      </c>
      <c r="E47" s="902">
        <v>3</v>
      </c>
    </row>
    <row r="48" spans="1:6">
      <c r="A48" s="20" t="s">
        <v>705</v>
      </c>
      <c r="B48" s="934">
        <v>355</v>
      </c>
      <c r="C48" s="935" t="s">
        <v>588</v>
      </c>
      <c r="D48" s="936"/>
      <c r="E48" s="882">
        <v>14533</v>
      </c>
    </row>
    <row r="49" spans="1:5">
      <c r="A49" s="20" t="s">
        <v>672</v>
      </c>
      <c r="B49" s="937" t="s">
        <v>626</v>
      </c>
      <c r="C49" s="938" t="s">
        <v>467</v>
      </c>
      <c r="D49" s="858"/>
      <c r="E49" s="859">
        <v>3603</v>
      </c>
    </row>
    <row r="50" spans="1:5">
      <c r="A50" s="20" t="s">
        <v>673</v>
      </c>
      <c r="B50" s="860" t="s">
        <v>627</v>
      </c>
      <c r="C50" s="929" t="s">
        <v>468</v>
      </c>
      <c r="D50" s="873">
        <v>44</v>
      </c>
      <c r="E50" s="862">
        <v>2225</v>
      </c>
    </row>
    <row r="51" spans="1:5">
      <c r="A51" s="20" t="s">
        <v>674</v>
      </c>
      <c r="B51" s="860" t="s">
        <v>628</v>
      </c>
      <c r="C51" s="929" t="s">
        <v>469</v>
      </c>
      <c r="D51" s="873"/>
      <c r="E51" s="862">
        <v>1378</v>
      </c>
    </row>
    <row r="52" spans="1:5">
      <c r="A52" s="20" t="s">
        <v>675</v>
      </c>
      <c r="B52" s="860" t="s">
        <v>682</v>
      </c>
      <c r="C52" s="927" t="s">
        <v>780</v>
      </c>
      <c r="D52" s="873"/>
      <c r="E52" s="871">
        <v>142</v>
      </c>
    </row>
    <row r="53" spans="1:5">
      <c r="A53" s="20" t="s">
        <v>676</v>
      </c>
      <c r="B53" s="860" t="s">
        <v>683</v>
      </c>
      <c r="C53" s="929" t="s">
        <v>470</v>
      </c>
      <c r="D53" s="873"/>
      <c r="E53" s="862">
        <v>88</v>
      </c>
    </row>
    <row r="54" spans="1:5">
      <c r="A54" s="20" t="s">
        <v>677</v>
      </c>
      <c r="B54" s="860" t="s">
        <v>684</v>
      </c>
      <c r="C54" s="929" t="s">
        <v>471</v>
      </c>
      <c r="D54" s="901"/>
      <c r="E54" s="926">
        <v>0</v>
      </c>
    </row>
    <row r="55" spans="1:5">
      <c r="A55" s="20" t="s">
        <v>678</v>
      </c>
      <c r="B55" s="868" t="s">
        <v>685</v>
      </c>
      <c r="C55" s="929" t="s">
        <v>472</v>
      </c>
      <c r="D55" s="873"/>
      <c r="E55" s="862">
        <v>54</v>
      </c>
    </row>
    <row r="56" spans="1:5">
      <c r="A56" s="20" t="s">
        <v>679</v>
      </c>
      <c r="B56" s="868" t="s">
        <v>686</v>
      </c>
      <c r="C56" s="927" t="s">
        <v>25</v>
      </c>
      <c r="D56" s="873">
        <v>43</v>
      </c>
      <c r="E56" s="871">
        <v>-9</v>
      </c>
    </row>
    <row r="57" spans="1:5">
      <c r="A57" s="20" t="s">
        <v>680</v>
      </c>
      <c r="B57" s="868">
        <v>440</v>
      </c>
      <c r="C57" s="872" t="s">
        <v>569</v>
      </c>
      <c r="D57" s="939"/>
      <c r="E57" s="940">
        <v>-9</v>
      </c>
    </row>
    <row r="58" spans="1:5">
      <c r="A58" s="20" t="s">
        <v>681</v>
      </c>
      <c r="B58" s="868" t="s">
        <v>688</v>
      </c>
      <c r="C58" s="872" t="s">
        <v>473</v>
      </c>
      <c r="D58" s="873"/>
      <c r="E58" s="913">
        <v>0</v>
      </c>
    </row>
    <row r="59" spans="1:5" ht="31.5">
      <c r="A59" s="20" t="s">
        <v>689</v>
      </c>
      <c r="B59" s="868" t="s">
        <v>697</v>
      </c>
      <c r="C59" s="941" t="s">
        <v>474</v>
      </c>
      <c r="D59" s="873">
        <v>16</v>
      </c>
      <c r="E59" s="871">
        <v>-3892</v>
      </c>
    </row>
    <row r="60" spans="1:5">
      <c r="A60" s="20" t="s">
        <v>690</v>
      </c>
      <c r="B60" s="868" t="s">
        <v>698</v>
      </c>
      <c r="C60" s="928" t="s">
        <v>475</v>
      </c>
      <c r="D60" s="873"/>
      <c r="E60" s="862">
        <v>0</v>
      </c>
    </row>
    <row r="61" spans="1:5">
      <c r="A61" s="20" t="s">
        <v>691</v>
      </c>
      <c r="B61" s="868" t="s">
        <v>699</v>
      </c>
      <c r="C61" s="928" t="s">
        <v>476</v>
      </c>
      <c r="D61" s="873"/>
      <c r="E61" s="862">
        <v>2</v>
      </c>
    </row>
    <row r="62" spans="1:5">
      <c r="A62" s="20" t="s">
        <v>692</v>
      </c>
      <c r="B62" s="868" t="s">
        <v>700</v>
      </c>
      <c r="C62" s="928" t="s">
        <v>372</v>
      </c>
      <c r="D62" s="873"/>
      <c r="E62" s="862">
        <v>-3894</v>
      </c>
    </row>
    <row r="63" spans="1:5">
      <c r="A63" s="20" t="s">
        <v>693</v>
      </c>
      <c r="B63" s="868" t="s">
        <v>701</v>
      </c>
      <c r="C63" s="928" t="s">
        <v>477</v>
      </c>
      <c r="D63" s="873"/>
      <c r="E63" s="862">
        <v>0</v>
      </c>
    </row>
    <row r="64" spans="1:5" ht="31.5">
      <c r="A64" s="20" t="s">
        <v>694</v>
      </c>
      <c r="B64" s="868" t="s">
        <v>702</v>
      </c>
      <c r="C64" s="941" t="s">
        <v>566</v>
      </c>
      <c r="D64" s="873">
        <v>16</v>
      </c>
      <c r="E64" s="871">
        <v>0</v>
      </c>
    </row>
    <row r="65" spans="1:5" ht="21">
      <c r="A65" s="20" t="s">
        <v>695</v>
      </c>
      <c r="B65" s="868" t="s">
        <v>703</v>
      </c>
      <c r="C65" s="941" t="s">
        <v>478</v>
      </c>
      <c r="D65" s="873">
        <v>16</v>
      </c>
      <c r="E65" s="871">
        <v>0</v>
      </c>
    </row>
    <row r="66" spans="1:5">
      <c r="A66" s="20" t="s">
        <v>696</v>
      </c>
      <c r="B66" s="868" t="s">
        <v>704</v>
      </c>
      <c r="C66" s="929" t="s">
        <v>470</v>
      </c>
      <c r="D66" s="873"/>
      <c r="E66" s="862">
        <v>0</v>
      </c>
    </row>
    <row r="67" spans="1:5">
      <c r="A67" s="20" t="s">
        <v>706</v>
      </c>
      <c r="B67" s="868" t="s">
        <v>722</v>
      </c>
      <c r="C67" s="929" t="s">
        <v>471</v>
      </c>
      <c r="D67" s="873"/>
      <c r="E67" s="862">
        <v>0</v>
      </c>
    </row>
    <row r="68" spans="1:5">
      <c r="A68" s="20" t="s">
        <v>707</v>
      </c>
      <c r="B68" s="868" t="s">
        <v>723</v>
      </c>
      <c r="C68" s="929" t="s">
        <v>479</v>
      </c>
      <c r="D68" s="873"/>
      <c r="E68" s="862">
        <v>0</v>
      </c>
    </row>
    <row r="69" spans="1:5">
      <c r="A69" s="20" t="s">
        <v>708</v>
      </c>
      <c r="B69" s="868">
        <v>560</v>
      </c>
      <c r="C69" s="929" t="s">
        <v>472</v>
      </c>
      <c r="D69" s="873"/>
      <c r="E69" s="862">
        <v>0</v>
      </c>
    </row>
    <row r="70" spans="1:5">
      <c r="A70" s="20" t="s">
        <v>709</v>
      </c>
      <c r="B70" s="868">
        <v>570</v>
      </c>
      <c r="C70" s="929" t="s">
        <v>480</v>
      </c>
      <c r="D70" s="873"/>
      <c r="E70" s="862">
        <v>0</v>
      </c>
    </row>
    <row r="71" spans="1:5" ht="21">
      <c r="A71" s="20" t="s">
        <v>710</v>
      </c>
      <c r="B71" s="868">
        <v>580</v>
      </c>
      <c r="C71" s="941" t="s">
        <v>481</v>
      </c>
      <c r="D71" s="870"/>
      <c r="E71" s="896">
        <v>0</v>
      </c>
    </row>
    <row r="72" spans="1:5" ht="21">
      <c r="A72" s="20" t="s">
        <v>711</v>
      </c>
      <c r="B72" s="868">
        <v>590</v>
      </c>
      <c r="C72" s="941" t="s">
        <v>594</v>
      </c>
      <c r="D72" s="870"/>
      <c r="E72" s="896">
        <v>0</v>
      </c>
    </row>
    <row r="73" spans="1:5" ht="42">
      <c r="A73" s="20" t="s">
        <v>712</v>
      </c>
      <c r="B73" s="878">
        <v>600</v>
      </c>
      <c r="C73" s="942" t="s">
        <v>482</v>
      </c>
      <c r="D73" s="943"/>
      <c r="E73" s="944">
        <v>-20</v>
      </c>
    </row>
    <row r="74" spans="1:5" ht="21">
      <c r="A74" s="20" t="s">
        <v>713</v>
      </c>
      <c r="B74" s="879">
        <v>610</v>
      </c>
      <c r="C74" s="942" t="s">
        <v>483</v>
      </c>
      <c r="D74" s="943"/>
      <c r="E74" s="944">
        <v>14669</v>
      </c>
    </row>
    <row r="75" spans="1:5" ht="21">
      <c r="A75" s="20" t="s">
        <v>714</v>
      </c>
      <c r="B75" s="945">
        <v>620</v>
      </c>
      <c r="C75" s="942" t="s">
        <v>484</v>
      </c>
      <c r="D75" s="943"/>
      <c r="E75" s="944">
        <v>1467</v>
      </c>
    </row>
    <row r="76" spans="1:5" ht="21">
      <c r="A76" s="20" t="s">
        <v>715</v>
      </c>
      <c r="B76" s="879">
        <v>630</v>
      </c>
      <c r="C76" s="942" t="s">
        <v>485</v>
      </c>
      <c r="D76" s="946"/>
      <c r="E76" s="947">
        <v>13202</v>
      </c>
    </row>
    <row r="77" spans="1:5" ht="21">
      <c r="A77" s="20" t="s">
        <v>716</v>
      </c>
      <c r="B77" s="868">
        <v>640</v>
      </c>
      <c r="C77" s="948" t="s">
        <v>486</v>
      </c>
      <c r="D77" s="870"/>
      <c r="E77" s="949">
        <v>0</v>
      </c>
    </row>
    <row r="78" spans="1:5" ht="21">
      <c r="A78" s="20" t="s">
        <v>717</v>
      </c>
      <c r="B78" s="868">
        <v>650</v>
      </c>
      <c r="C78" s="872" t="s">
        <v>487</v>
      </c>
      <c r="D78" s="874"/>
      <c r="E78" s="950">
        <v>0</v>
      </c>
    </row>
    <row r="79" spans="1:5" ht="21">
      <c r="A79" s="20" t="s">
        <v>718</v>
      </c>
      <c r="B79" s="878">
        <v>660</v>
      </c>
      <c r="C79" s="951" t="s">
        <v>488</v>
      </c>
      <c r="D79" s="946"/>
      <c r="E79" s="952">
        <v>0</v>
      </c>
    </row>
    <row r="80" spans="1:5">
      <c r="A80" s="20" t="s">
        <v>719</v>
      </c>
      <c r="B80" s="879">
        <v>670</v>
      </c>
      <c r="C80" s="942" t="s">
        <v>489</v>
      </c>
      <c r="D80" s="946"/>
      <c r="E80" s="947">
        <v>13202</v>
      </c>
    </row>
    <row r="81" spans="1:5" ht="21">
      <c r="A81" s="20" t="s">
        <v>720</v>
      </c>
      <c r="B81" s="868">
        <v>680</v>
      </c>
      <c r="C81" s="953" t="s">
        <v>490</v>
      </c>
      <c r="D81" s="954"/>
      <c r="E81" s="955">
        <v>0</v>
      </c>
    </row>
    <row r="82" spans="1:5">
      <c r="A82" s="20" t="s">
        <v>721</v>
      </c>
      <c r="B82" s="956">
        <v>690</v>
      </c>
      <c r="C82" s="957" t="s">
        <v>491</v>
      </c>
      <c r="D82" s="943"/>
      <c r="E82" s="958">
        <v>13202</v>
      </c>
    </row>
    <row r="85" spans="1:5">
      <c r="E85" s="845"/>
    </row>
  </sheetData>
  <mergeCells count="1">
    <mergeCell ref="C2:E2"/>
  </mergeCells>
  <phoneticPr fontId="0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31" orientation="portrait" cellComments="asDisplayed" r:id="rId1"/>
  <headerFooter alignWithMargins="0">
    <oddHeader>&amp;CBG
ПРИЛОЖЕНИЕ III</oddHeader>
    <oddFooter>&amp;CСтр. &amp;P</oddFooter>
  </headerFooter>
  <rowBreaks count="1" manualBreakCount="1">
    <brk id="48" min="1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tabColor rgb="FF66FFCC"/>
    <pageSetUpPr fitToPage="1"/>
  </sheetPr>
  <dimension ref="A1:E49"/>
  <sheetViews>
    <sheetView showGridLines="0" topLeftCell="A40" zoomScale="80" zoomScaleNormal="80" zoomScaleSheetLayoutView="70" workbookViewId="0">
      <selection activeCell="D78" sqref="D78"/>
    </sheetView>
  </sheetViews>
  <sheetFormatPr defaultRowHeight="12.75"/>
  <cols>
    <col min="1" max="1" width="3.7109375" style="100" customWidth="1"/>
    <col min="2" max="2" width="11.7109375" style="3" customWidth="1"/>
    <col min="3" max="3" width="80.7109375" style="3" customWidth="1"/>
    <col min="4" max="4" width="31" style="102" customWidth="1"/>
    <col min="5" max="5" width="18.7109375" style="3" customWidth="1"/>
    <col min="6" max="16384" width="9.140625" style="3"/>
  </cols>
  <sheetData>
    <row r="1" spans="1:5" s="9" customFormat="1">
      <c r="A1" s="8" t="s">
        <v>754</v>
      </c>
      <c r="D1" s="59"/>
      <c r="E1" s="59"/>
    </row>
    <row r="2" spans="1:5" s="9" customFormat="1" ht="13.5">
      <c r="A2" s="64"/>
      <c r="B2" s="12" t="e">
        <f>T(#REF!)</f>
        <v>#REF!</v>
      </c>
      <c r="C2" s="960" t="e">
        <f>T(#REF!)</f>
        <v>#REF!</v>
      </c>
      <c r="D2" s="960"/>
      <c r="E2" s="960"/>
    </row>
    <row r="3" spans="1:5" s="9" customFormat="1" ht="13.5">
      <c r="A3" s="8"/>
      <c r="B3" s="14" t="e">
        <f>#REF!</f>
        <v>#REF!</v>
      </c>
      <c r="C3" s="15" t="s">
        <v>607</v>
      </c>
      <c r="D3" s="65"/>
      <c r="E3" s="65"/>
    </row>
    <row r="4" spans="1:5" s="9" customFormat="1" ht="13.5">
      <c r="A4" s="8"/>
      <c r="B4" s="17" t="e">
        <f>T(#REF!)</f>
        <v>#REF!</v>
      </c>
      <c r="C4" s="15" t="s">
        <v>608</v>
      </c>
      <c r="D4" s="65"/>
      <c r="E4" s="65"/>
    </row>
    <row r="5" spans="1:5" s="9" customFormat="1">
      <c r="A5" s="20"/>
      <c r="D5" s="59"/>
      <c r="E5" s="19" t="s">
        <v>629</v>
      </c>
    </row>
    <row r="6" spans="1:5">
      <c r="B6" s="101" t="s">
        <v>492</v>
      </c>
    </row>
    <row r="7" spans="1:5" s="23" customFormat="1">
      <c r="A7" s="21">
        <v>5</v>
      </c>
      <c r="B7" s="66"/>
      <c r="C7" s="67"/>
      <c r="D7" s="68"/>
      <c r="E7" s="23" t="s">
        <v>630</v>
      </c>
    </row>
    <row r="8" spans="1:5">
      <c r="B8" s="101"/>
    </row>
    <row r="12" spans="1:5" ht="27" customHeight="1">
      <c r="B12" s="103"/>
      <c r="C12" s="104"/>
      <c r="D12" s="105" t="s">
        <v>350</v>
      </c>
      <c r="E12" s="1" t="s">
        <v>449</v>
      </c>
    </row>
    <row r="13" spans="1:5" ht="15.75" customHeight="1">
      <c r="B13" s="106"/>
      <c r="C13" s="107"/>
      <c r="D13" s="108"/>
      <c r="E13" s="45" t="s">
        <v>525</v>
      </c>
    </row>
    <row r="14" spans="1:5" ht="21" customHeight="1">
      <c r="A14" s="20" t="str">
        <f t="shared" ref="A14:A49" si="0">"r" &amp; RIGHT(1000+B14,3)</f>
        <v>r010</v>
      </c>
      <c r="B14" s="698" t="s">
        <v>525</v>
      </c>
      <c r="C14" s="708" t="s">
        <v>493</v>
      </c>
      <c r="D14" s="709" t="s">
        <v>494</v>
      </c>
      <c r="E14" s="710">
        <f>F_02.00!E80</f>
        <v>13202</v>
      </c>
    </row>
    <row r="15" spans="1:5" ht="21" customHeight="1">
      <c r="A15" s="20" t="str">
        <f t="shared" si="0"/>
        <v>r020</v>
      </c>
      <c r="B15" s="698" t="s">
        <v>526</v>
      </c>
      <c r="C15" s="711" t="s">
        <v>495</v>
      </c>
      <c r="D15" s="709" t="s">
        <v>496</v>
      </c>
      <c r="E15" s="710">
        <f>E16+E23</f>
        <v>-30</v>
      </c>
    </row>
    <row r="16" spans="1:5" ht="21" customHeight="1">
      <c r="A16" s="20" t="str">
        <f t="shared" si="0"/>
        <v>r030</v>
      </c>
      <c r="B16" s="712" t="s">
        <v>527</v>
      </c>
      <c r="C16" s="713" t="s">
        <v>21</v>
      </c>
      <c r="D16" s="714" t="s">
        <v>22</v>
      </c>
      <c r="E16" s="715">
        <f>SUM(E17:E22)</f>
        <v>0</v>
      </c>
    </row>
    <row r="17" spans="1:5" ht="21" customHeight="1">
      <c r="A17" s="20" t="str">
        <f t="shared" si="0"/>
        <v>r040</v>
      </c>
      <c r="B17" s="39" t="s">
        <v>528</v>
      </c>
      <c r="C17" s="112" t="s">
        <v>497</v>
      </c>
      <c r="D17" s="113" t="s">
        <v>498</v>
      </c>
      <c r="E17" s="114">
        <v>0</v>
      </c>
    </row>
    <row r="18" spans="1:5" ht="21" customHeight="1">
      <c r="A18" s="20" t="str">
        <f t="shared" si="0"/>
        <v>r050</v>
      </c>
      <c r="B18" s="39" t="s">
        <v>529</v>
      </c>
      <c r="C18" s="115" t="s">
        <v>518</v>
      </c>
      <c r="D18" s="116" t="s">
        <v>499</v>
      </c>
      <c r="E18" s="117">
        <v>0</v>
      </c>
    </row>
    <row r="19" spans="1:5" ht="21" customHeight="1">
      <c r="A19" s="20" t="str">
        <f t="shared" si="0"/>
        <v>r060</v>
      </c>
      <c r="B19" s="39" t="s">
        <v>530</v>
      </c>
      <c r="C19" s="115" t="s">
        <v>23</v>
      </c>
      <c r="D19" s="118" t="s">
        <v>500</v>
      </c>
      <c r="E19" s="117">
        <v>0</v>
      </c>
    </row>
    <row r="20" spans="1:5" ht="21" customHeight="1">
      <c r="A20" s="20" t="str">
        <f t="shared" si="0"/>
        <v>r070</v>
      </c>
      <c r="B20" s="39" t="s">
        <v>531</v>
      </c>
      <c r="C20" s="119" t="s">
        <v>501</v>
      </c>
      <c r="D20" s="118" t="s">
        <v>502</v>
      </c>
      <c r="E20" s="117">
        <v>0</v>
      </c>
    </row>
    <row r="21" spans="1:5" ht="21" customHeight="1">
      <c r="A21" s="20" t="str">
        <f t="shared" si="0"/>
        <v>r080</v>
      </c>
      <c r="B21" s="39" t="s">
        <v>532</v>
      </c>
      <c r="C21" s="119" t="s">
        <v>503</v>
      </c>
      <c r="D21" s="118" t="s">
        <v>504</v>
      </c>
      <c r="E21" s="117">
        <v>0</v>
      </c>
    </row>
    <row r="22" spans="1:5" ht="21" customHeight="1">
      <c r="A22" s="20" t="str">
        <f t="shared" si="0"/>
        <v>r090</v>
      </c>
      <c r="B22" s="39" t="s">
        <v>533</v>
      </c>
      <c r="C22" s="120" t="s">
        <v>505</v>
      </c>
      <c r="D22" s="121" t="s">
        <v>506</v>
      </c>
      <c r="E22" s="122">
        <v>0</v>
      </c>
    </row>
    <row r="23" spans="1:5" ht="21" customHeight="1">
      <c r="A23" s="20" t="str">
        <f t="shared" si="0"/>
        <v>r100</v>
      </c>
      <c r="B23" s="693" t="s">
        <v>535</v>
      </c>
      <c r="C23" s="716" t="s">
        <v>24</v>
      </c>
      <c r="D23" s="717" t="s">
        <v>507</v>
      </c>
      <c r="E23" s="718">
        <f>E24+E28+E32+E37+E41+E45+E46</f>
        <v>-30</v>
      </c>
    </row>
    <row r="24" spans="1:5" ht="21" customHeight="1">
      <c r="A24" s="20" t="str">
        <f t="shared" si="0"/>
        <v>r110</v>
      </c>
      <c r="B24" s="719" t="s">
        <v>536</v>
      </c>
      <c r="C24" s="720" t="s">
        <v>429</v>
      </c>
      <c r="D24" s="721" t="s">
        <v>430</v>
      </c>
      <c r="E24" s="722">
        <f>SUM(E25:E27)</f>
        <v>0</v>
      </c>
    </row>
    <row r="25" spans="1:5" ht="21" customHeight="1">
      <c r="A25" s="20" t="str">
        <f t="shared" si="0"/>
        <v>r120</v>
      </c>
      <c r="B25" s="39" t="s">
        <v>537</v>
      </c>
      <c r="C25" s="125" t="s">
        <v>508</v>
      </c>
      <c r="D25" s="116" t="s">
        <v>430</v>
      </c>
      <c r="E25" s="124">
        <v>0</v>
      </c>
    </row>
    <row r="26" spans="1:5" ht="21" customHeight="1">
      <c r="A26" s="20" t="str">
        <f t="shared" si="0"/>
        <v>r130</v>
      </c>
      <c r="B26" s="39" t="s">
        <v>538</v>
      </c>
      <c r="C26" s="125" t="s">
        <v>509</v>
      </c>
      <c r="D26" s="118" t="s">
        <v>510</v>
      </c>
      <c r="E26" s="124">
        <v>0</v>
      </c>
    </row>
    <row r="27" spans="1:5" ht="21" customHeight="1">
      <c r="A27" s="20" t="str">
        <f t="shared" si="0"/>
        <v>r140</v>
      </c>
      <c r="B27" s="39" t="s">
        <v>539</v>
      </c>
      <c r="C27" s="125" t="s">
        <v>511</v>
      </c>
      <c r="D27" s="126"/>
      <c r="E27" s="124">
        <v>0</v>
      </c>
    </row>
    <row r="28" spans="1:5" ht="21" customHeight="1">
      <c r="A28" s="20" t="str">
        <f t="shared" si="0"/>
        <v>r150</v>
      </c>
      <c r="B28" s="719" t="s">
        <v>540</v>
      </c>
      <c r="C28" s="720" t="s">
        <v>579</v>
      </c>
      <c r="D28" s="721" t="s">
        <v>512</v>
      </c>
      <c r="E28" s="722">
        <f>SUM(E29:E31)</f>
        <v>0</v>
      </c>
    </row>
    <row r="29" spans="1:5" ht="21" customHeight="1">
      <c r="A29" s="20" t="str">
        <f t="shared" si="0"/>
        <v>r160</v>
      </c>
      <c r="B29" s="39" t="s">
        <v>541</v>
      </c>
      <c r="C29" s="125" t="s">
        <v>513</v>
      </c>
      <c r="D29" s="116" t="s">
        <v>26</v>
      </c>
      <c r="E29" s="124">
        <v>0</v>
      </c>
    </row>
    <row r="30" spans="1:5" ht="21" customHeight="1">
      <c r="A30" s="20" t="str">
        <f t="shared" si="0"/>
        <v>r170</v>
      </c>
      <c r="B30" s="39" t="s">
        <v>542</v>
      </c>
      <c r="C30" s="125" t="s">
        <v>509</v>
      </c>
      <c r="D30" s="118" t="s">
        <v>27</v>
      </c>
      <c r="E30" s="124">
        <v>0</v>
      </c>
    </row>
    <row r="31" spans="1:5" ht="21" customHeight="1">
      <c r="A31" s="20" t="str">
        <f t="shared" si="0"/>
        <v>r180</v>
      </c>
      <c r="B31" s="39" t="s">
        <v>543</v>
      </c>
      <c r="C31" s="125" t="s">
        <v>511</v>
      </c>
      <c r="D31" s="126"/>
      <c r="E31" s="124">
        <v>0</v>
      </c>
    </row>
    <row r="32" spans="1:5" ht="21" customHeight="1">
      <c r="A32" s="20" t="str">
        <f t="shared" si="0"/>
        <v>r190</v>
      </c>
      <c r="B32" s="719" t="s">
        <v>609</v>
      </c>
      <c r="C32" s="720" t="s">
        <v>28</v>
      </c>
      <c r="D32" s="721" t="s">
        <v>29</v>
      </c>
      <c r="E32" s="722">
        <f>SUM(E33:E36)</f>
        <v>0</v>
      </c>
    </row>
    <row r="33" spans="1:5" ht="21" customHeight="1">
      <c r="A33" s="20" t="str">
        <f t="shared" si="0"/>
        <v>r200</v>
      </c>
      <c r="B33" s="39">
        <v>200</v>
      </c>
      <c r="C33" s="125" t="s">
        <v>508</v>
      </c>
      <c r="D33" s="116" t="s">
        <v>601</v>
      </c>
      <c r="E33" s="124">
        <v>0</v>
      </c>
    </row>
    <row r="34" spans="1:5" ht="21" customHeight="1">
      <c r="A34" s="20" t="str">
        <f t="shared" si="0"/>
        <v>r210</v>
      </c>
      <c r="B34" s="39">
        <v>210</v>
      </c>
      <c r="C34" s="125" t="s">
        <v>509</v>
      </c>
      <c r="D34" s="118" t="s">
        <v>30</v>
      </c>
      <c r="E34" s="124">
        <v>0</v>
      </c>
    </row>
    <row r="35" spans="1:5" ht="21" customHeight="1">
      <c r="A35" s="20" t="str">
        <f t="shared" si="0"/>
        <v>r220</v>
      </c>
      <c r="B35" s="39">
        <v>220</v>
      </c>
      <c r="C35" s="125" t="s">
        <v>31</v>
      </c>
      <c r="D35" s="116" t="s">
        <v>602</v>
      </c>
      <c r="E35" s="124">
        <v>0</v>
      </c>
    </row>
    <row r="36" spans="1:5" ht="21" customHeight="1">
      <c r="A36" s="20" t="str">
        <f t="shared" si="0"/>
        <v>r230</v>
      </c>
      <c r="B36" s="39">
        <v>230</v>
      </c>
      <c r="C36" s="125" t="s">
        <v>511</v>
      </c>
      <c r="D36" s="126"/>
      <c r="E36" s="124">
        <v>0</v>
      </c>
    </row>
    <row r="37" spans="1:5" ht="21" customHeight="1">
      <c r="A37" s="20" t="str">
        <f t="shared" si="0"/>
        <v>r240</v>
      </c>
      <c r="B37" s="719">
        <v>240</v>
      </c>
      <c r="C37" s="720" t="s">
        <v>370</v>
      </c>
      <c r="D37" s="721" t="s">
        <v>32</v>
      </c>
      <c r="E37" s="722">
        <f>SUM(E38:E40)</f>
        <v>-30</v>
      </c>
    </row>
    <row r="38" spans="1:5" ht="21" customHeight="1">
      <c r="A38" s="20" t="str">
        <f t="shared" si="0"/>
        <v>r250</v>
      </c>
      <c r="B38" s="39">
        <v>250</v>
      </c>
      <c r="C38" s="125" t="s">
        <v>508</v>
      </c>
      <c r="D38" s="118" t="s">
        <v>33</v>
      </c>
      <c r="E38" s="127">
        <v>-30</v>
      </c>
    </row>
    <row r="39" spans="1:5" ht="21" customHeight="1">
      <c r="A39" s="20" t="str">
        <f t="shared" si="0"/>
        <v>r260</v>
      </c>
      <c r="B39" s="39">
        <v>260</v>
      </c>
      <c r="C39" s="128" t="s">
        <v>509</v>
      </c>
      <c r="D39" s="118" t="s">
        <v>34</v>
      </c>
      <c r="E39" s="127">
        <v>0</v>
      </c>
    </row>
    <row r="40" spans="1:5" ht="21" customHeight="1">
      <c r="A40" s="20" t="str">
        <f t="shared" si="0"/>
        <v>r270</v>
      </c>
      <c r="B40" s="39">
        <v>270</v>
      </c>
      <c r="C40" s="128" t="s">
        <v>511</v>
      </c>
      <c r="D40" s="118" t="s">
        <v>35</v>
      </c>
      <c r="E40" s="127">
        <v>0</v>
      </c>
    </row>
    <row r="41" spans="1:5" ht="21" customHeight="1">
      <c r="A41" s="20" t="str">
        <f t="shared" si="0"/>
        <v>r280</v>
      </c>
      <c r="B41" s="719">
        <v>280</v>
      </c>
      <c r="C41" s="720" t="s">
        <v>501</v>
      </c>
      <c r="D41" s="721" t="s">
        <v>502</v>
      </c>
      <c r="E41" s="722">
        <f>SUM(E42:E44)</f>
        <v>0</v>
      </c>
    </row>
    <row r="42" spans="1:5" ht="21" customHeight="1">
      <c r="A42" s="20" t="str">
        <f t="shared" si="0"/>
        <v>r290</v>
      </c>
      <c r="B42" s="39">
        <v>290</v>
      </c>
      <c r="C42" s="125" t="s">
        <v>508</v>
      </c>
      <c r="D42" s="116" t="s">
        <v>502</v>
      </c>
      <c r="E42" s="124">
        <v>0</v>
      </c>
    </row>
    <row r="43" spans="1:5" ht="21" customHeight="1">
      <c r="A43" s="20" t="str">
        <f t="shared" si="0"/>
        <v>r300</v>
      </c>
      <c r="B43" s="39">
        <v>300</v>
      </c>
      <c r="C43" s="125" t="s">
        <v>509</v>
      </c>
      <c r="D43" s="118" t="s">
        <v>36</v>
      </c>
      <c r="E43" s="124">
        <v>0</v>
      </c>
    </row>
    <row r="44" spans="1:5" ht="21" customHeight="1">
      <c r="A44" s="20" t="str">
        <f t="shared" si="0"/>
        <v>r310</v>
      </c>
      <c r="B44" s="39">
        <v>310</v>
      </c>
      <c r="C44" s="125" t="s">
        <v>511</v>
      </c>
      <c r="D44" s="116" t="s">
        <v>37</v>
      </c>
      <c r="E44" s="124">
        <v>0</v>
      </c>
    </row>
    <row r="45" spans="1:5" ht="21" customHeight="1">
      <c r="A45" s="20" t="str">
        <f t="shared" si="0"/>
        <v>r320</v>
      </c>
      <c r="B45" s="719">
        <v>320</v>
      </c>
      <c r="C45" s="720" t="s">
        <v>593</v>
      </c>
      <c r="D45" s="721" t="s">
        <v>38</v>
      </c>
      <c r="E45" s="722">
        <v>0</v>
      </c>
    </row>
    <row r="46" spans="1:5" ht="21" customHeight="1">
      <c r="A46" s="20" t="str">
        <f t="shared" si="0"/>
        <v>r330</v>
      </c>
      <c r="B46" s="723">
        <v>330</v>
      </c>
      <c r="C46" s="724" t="s">
        <v>39</v>
      </c>
      <c r="D46" s="725" t="s">
        <v>40</v>
      </c>
      <c r="E46" s="726">
        <v>0</v>
      </c>
    </row>
    <row r="47" spans="1:5" ht="21" customHeight="1">
      <c r="A47" s="20" t="str">
        <f t="shared" si="0"/>
        <v>r340</v>
      </c>
      <c r="B47" s="698">
        <v>340</v>
      </c>
      <c r="C47" s="711" t="s">
        <v>41</v>
      </c>
      <c r="D47" s="709" t="s">
        <v>42</v>
      </c>
      <c r="E47" s="710">
        <f>E14+E15</f>
        <v>13172</v>
      </c>
    </row>
    <row r="48" spans="1:5" ht="21" customHeight="1">
      <c r="A48" s="20" t="str">
        <f t="shared" si="0"/>
        <v>r350</v>
      </c>
      <c r="B48" s="110">
        <v>350</v>
      </c>
      <c r="C48" s="132" t="s">
        <v>43</v>
      </c>
      <c r="D48" s="111" t="s">
        <v>44</v>
      </c>
      <c r="E48" s="133">
        <v>0</v>
      </c>
    </row>
    <row r="49" spans="1:5" ht="21" customHeight="1">
      <c r="A49" s="20" t="str">
        <f t="shared" si="0"/>
        <v>r360</v>
      </c>
      <c r="B49" s="99">
        <v>360</v>
      </c>
      <c r="C49" s="129" t="s">
        <v>491</v>
      </c>
      <c r="D49" s="130" t="s">
        <v>45</v>
      </c>
      <c r="E49" s="131">
        <f>100%*E47</f>
        <v>13172</v>
      </c>
    </row>
  </sheetData>
  <mergeCells count="1">
    <mergeCell ref="C2:E2"/>
  </mergeCells>
  <phoneticPr fontId="0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76" orientation="portrait" cellComments="asDisplayed" r:id="rId1"/>
  <headerFooter alignWithMargins="0">
    <oddHeader>&amp;CBG
ПРИЛОЖЕНИЕ III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tabColor theme="1"/>
    <pageSetUpPr fitToPage="1"/>
  </sheetPr>
  <dimension ref="A1:G32"/>
  <sheetViews>
    <sheetView showGridLines="0" zoomScaleNormal="100" zoomScaleSheetLayoutView="80" zoomScalePageLayoutView="90" workbookViewId="0">
      <selection activeCell="A20" sqref="A20"/>
    </sheetView>
  </sheetViews>
  <sheetFormatPr defaultRowHeight="12.75"/>
  <cols>
    <col min="1" max="1" width="3.7109375" style="20" customWidth="1"/>
    <col min="2" max="2" width="11.7109375" style="5" customWidth="1"/>
    <col min="3" max="3" width="35.7109375" style="5" customWidth="1"/>
    <col min="4" max="4" width="40.7109375" style="48" customWidth="1"/>
    <col min="5" max="5" width="20.7109375" style="5" customWidth="1"/>
    <col min="6" max="6" width="23.7109375" style="5" customWidth="1"/>
    <col min="7" max="16384" width="9.140625" style="5"/>
  </cols>
  <sheetData>
    <row r="1" spans="1:7" s="9" customFormat="1">
      <c r="A1" s="8" t="s">
        <v>753</v>
      </c>
      <c r="D1" s="59"/>
      <c r="E1" s="59"/>
    </row>
    <row r="2" spans="1:7" s="9" customFormat="1" ht="13.5">
      <c r="A2" s="64"/>
      <c r="B2" s="12" t="e">
        <f>T(#REF!)</f>
        <v>#REF!</v>
      </c>
      <c r="C2" s="960" t="e">
        <f>T(#REF!)</f>
        <v>#REF!</v>
      </c>
      <c r="D2" s="960"/>
      <c r="E2" s="960"/>
      <c r="F2" s="960"/>
    </row>
    <row r="3" spans="1:7" s="9" customFormat="1" ht="13.5">
      <c r="A3" s="8"/>
      <c r="B3" s="14" t="e">
        <f>#REF!</f>
        <v>#REF!</v>
      </c>
      <c r="C3" s="15" t="s">
        <v>607</v>
      </c>
      <c r="D3" s="65"/>
      <c r="E3" s="65"/>
      <c r="F3" s="16"/>
    </row>
    <row r="4" spans="1:7" s="9" customFormat="1" ht="13.5">
      <c r="A4" s="8"/>
      <c r="B4" s="17" t="e">
        <f>T(#REF!)</f>
        <v>#REF!</v>
      </c>
      <c r="C4" s="15" t="s">
        <v>608</v>
      </c>
      <c r="D4" s="65"/>
      <c r="E4" s="65"/>
      <c r="F4" s="16"/>
    </row>
    <row r="5" spans="1:7" s="9" customFormat="1">
      <c r="A5" s="20"/>
      <c r="D5" s="59"/>
      <c r="F5" s="19" t="s">
        <v>629</v>
      </c>
    </row>
    <row r="6" spans="1:7" ht="12.75" customHeight="1">
      <c r="B6" s="4" t="s">
        <v>46</v>
      </c>
      <c r="D6" s="53"/>
      <c r="E6" s="53"/>
      <c r="F6" s="53"/>
    </row>
    <row r="7" spans="1:7" s="23" customFormat="1">
      <c r="A7" s="21">
        <v>5</v>
      </c>
      <c r="B7" s="66"/>
      <c r="C7" s="67"/>
      <c r="D7" s="68"/>
      <c r="E7" s="23" t="s">
        <v>630</v>
      </c>
      <c r="F7" s="23" t="s">
        <v>631</v>
      </c>
    </row>
    <row r="8" spans="1:7" ht="12.75" customHeight="1">
      <c r="B8" s="134" t="s">
        <v>47</v>
      </c>
      <c r="D8" s="737" t="s">
        <v>768</v>
      </c>
      <c r="E8" s="53"/>
      <c r="F8" s="53"/>
    </row>
    <row r="9" spans="1:7" ht="12.75" customHeight="1">
      <c r="C9" s="135"/>
      <c r="D9" s="136"/>
      <c r="E9" s="53"/>
      <c r="F9" s="53"/>
    </row>
    <row r="10" spans="1:7" ht="12.75" customHeight="1">
      <c r="C10" s="135"/>
      <c r="D10" s="136"/>
      <c r="E10" s="53"/>
      <c r="F10" s="53"/>
    </row>
    <row r="11" spans="1:7" ht="12.75" customHeight="1">
      <c r="C11" s="135"/>
      <c r="D11" s="136"/>
      <c r="E11" s="53"/>
      <c r="F11" s="53"/>
    </row>
    <row r="12" spans="1:7" ht="51">
      <c r="B12" s="137"/>
      <c r="C12" s="138"/>
      <c r="D12" s="28" t="s">
        <v>350</v>
      </c>
      <c r="E12" s="966" t="s">
        <v>352</v>
      </c>
      <c r="F12" s="30" t="s">
        <v>48</v>
      </c>
    </row>
    <row r="13" spans="1:7" ht="38.25">
      <c r="B13" s="139"/>
      <c r="C13" s="140"/>
      <c r="D13" s="141"/>
      <c r="E13" s="967"/>
      <c r="F13" s="142" t="s">
        <v>49</v>
      </c>
    </row>
    <row r="14" spans="1:7" ht="12.75" customHeight="1">
      <c r="B14" s="143"/>
      <c r="C14" s="144"/>
      <c r="D14" s="145"/>
      <c r="E14" s="146" t="s">
        <v>525</v>
      </c>
      <c r="F14" s="146" t="s">
        <v>526</v>
      </c>
    </row>
    <row r="15" spans="1:7" ht="21.75" customHeight="1">
      <c r="A15" s="20" t="str">
        <f t="shared" ref="A15:A32" si="0">"r" &amp; RIGHT(1000+B15,3)</f>
        <v>r010</v>
      </c>
      <c r="B15" s="727" t="s">
        <v>525</v>
      </c>
      <c r="C15" s="728" t="s">
        <v>560</v>
      </c>
      <c r="D15" s="729" t="s">
        <v>363</v>
      </c>
      <c r="E15" s="730">
        <f>SUM(E16:E19)</f>
        <v>0</v>
      </c>
      <c r="F15" s="150"/>
      <c r="G15" s="703">
        <f>E15-F_01.01!E20</f>
        <v>0</v>
      </c>
    </row>
    <row r="16" spans="1:7">
      <c r="A16" s="20" t="str">
        <f t="shared" si="0"/>
        <v>r020</v>
      </c>
      <c r="B16" s="151" t="s">
        <v>526</v>
      </c>
      <c r="C16" s="152" t="s">
        <v>595</v>
      </c>
      <c r="D16" s="92" t="s">
        <v>50</v>
      </c>
      <c r="E16" s="76"/>
      <c r="F16" s="153"/>
      <c r="G16" s="736"/>
    </row>
    <row r="17" spans="1:7">
      <c r="A17" s="20" t="str">
        <f t="shared" si="0"/>
        <v>r030</v>
      </c>
      <c r="B17" s="154" t="s">
        <v>527</v>
      </c>
      <c r="C17" s="152" t="s">
        <v>51</v>
      </c>
      <c r="D17" s="92" t="s">
        <v>52</v>
      </c>
      <c r="E17" s="76"/>
      <c r="F17" s="153"/>
      <c r="G17" s="736"/>
    </row>
    <row r="18" spans="1:7">
      <c r="A18" s="20" t="str">
        <f t="shared" si="0"/>
        <v>r040</v>
      </c>
      <c r="B18" s="154" t="s">
        <v>528</v>
      </c>
      <c r="C18" s="152" t="s">
        <v>53</v>
      </c>
      <c r="D18" s="92" t="s">
        <v>54</v>
      </c>
      <c r="E18" s="76"/>
      <c r="F18" s="153"/>
      <c r="G18" s="736"/>
    </row>
    <row r="19" spans="1:7">
      <c r="A19" s="20" t="str">
        <f t="shared" si="0"/>
        <v>r050</v>
      </c>
      <c r="B19" s="154" t="s">
        <v>529</v>
      </c>
      <c r="C19" s="2" t="s">
        <v>55</v>
      </c>
      <c r="D19" s="92" t="s">
        <v>56</v>
      </c>
      <c r="E19" s="76"/>
      <c r="F19" s="153"/>
      <c r="G19" s="736"/>
    </row>
    <row r="20" spans="1:7" ht="21.75" customHeight="1">
      <c r="A20" s="20" t="str">
        <f t="shared" si="0"/>
        <v>r060</v>
      </c>
      <c r="B20" s="719" t="s">
        <v>530</v>
      </c>
      <c r="C20" s="731" t="s">
        <v>364</v>
      </c>
      <c r="D20" s="732" t="s">
        <v>365</v>
      </c>
      <c r="E20" s="733">
        <f>SUM(E21:E25)</f>
        <v>0</v>
      </c>
      <c r="F20" s="733">
        <f>SUM(F21:F25)</f>
        <v>0</v>
      </c>
      <c r="G20" s="703">
        <f>E20-F_01.01!E21</f>
        <v>0</v>
      </c>
    </row>
    <row r="21" spans="1:7">
      <c r="A21" s="20" t="str">
        <f t="shared" si="0"/>
        <v>r070</v>
      </c>
      <c r="B21" s="154" t="s">
        <v>531</v>
      </c>
      <c r="C21" s="119" t="s">
        <v>57</v>
      </c>
      <c r="D21" s="92" t="s">
        <v>58</v>
      </c>
      <c r="E21" s="76"/>
      <c r="F21" s="76"/>
      <c r="G21" s="736"/>
    </row>
    <row r="22" spans="1:7">
      <c r="A22" s="20" t="str">
        <f t="shared" si="0"/>
        <v>r080</v>
      </c>
      <c r="B22" s="154" t="s">
        <v>532</v>
      </c>
      <c r="C22" s="119" t="s">
        <v>519</v>
      </c>
      <c r="D22" s="92" t="s">
        <v>59</v>
      </c>
      <c r="E22" s="76"/>
      <c r="F22" s="76"/>
      <c r="G22" s="736"/>
    </row>
    <row r="23" spans="1:7">
      <c r="A23" s="20" t="str">
        <f t="shared" si="0"/>
        <v>r090</v>
      </c>
      <c r="B23" s="154" t="s">
        <v>533</v>
      </c>
      <c r="C23" s="119" t="s">
        <v>60</v>
      </c>
      <c r="D23" s="92" t="s">
        <v>52</v>
      </c>
      <c r="E23" s="76"/>
      <c r="F23" s="76"/>
      <c r="G23" s="736"/>
    </row>
    <row r="24" spans="1:7">
      <c r="A24" s="20" t="str">
        <f t="shared" si="0"/>
        <v>r100</v>
      </c>
      <c r="B24" s="154" t="s">
        <v>535</v>
      </c>
      <c r="C24" s="119" t="s">
        <v>61</v>
      </c>
      <c r="D24" s="92" t="s">
        <v>54</v>
      </c>
      <c r="E24" s="76"/>
      <c r="F24" s="76"/>
      <c r="G24" s="736"/>
    </row>
    <row r="25" spans="1:7">
      <c r="A25" s="20" t="str">
        <f t="shared" si="0"/>
        <v>r110</v>
      </c>
      <c r="B25" s="154" t="s">
        <v>536</v>
      </c>
      <c r="C25" s="156" t="s">
        <v>62</v>
      </c>
      <c r="D25" s="157" t="s">
        <v>56</v>
      </c>
      <c r="E25" s="76"/>
      <c r="F25" s="76"/>
      <c r="G25" s="736"/>
    </row>
    <row r="26" spans="1:7" ht="21.75" customHeight="1">
      <c r="A26" s="20" t="str">
        <f t="shared" si="0"/>
        <v>r120</v>
      </c>
      <c r="B26" s="719" t="s">
        <v>537</v>
      </c>
      <c r="C26" s="734" t="s">
        <v>366</v>
      </c>
      <c r="D26" s="735" t="s">
        <v>367</v>
      </c>
      <c r="E26" s="733">
        <f>SUM(E27:E32)</f>
        <v>0</v>
      </c>
      <c r="F26" s="733">
        <f>SUM(F27:F32)</f>
        <v>0</v>
      </c>
      <c r="G26" s="703">
        <f>E26-F_01.01!E22</f>
        <v>0</v>
      </c>
    </row>
    <row r="27" spans="1:7">
      <c r="A27" s="20" t="str">
        <f t="shared" si="0"/>
        <v>r130</v>
      </c>
      <c r="B27" s="154" t="s">
        <v>538</v>
      </c>
      <c r="C27" s="119" t="s">
        <v>57</v>
      </c>
      <c r="D27" s="92" t="s">
        <v>58</v>
      </c>
      <c r="E27" s="76"/>
      <c r="F27" s="76"/>
      <c r="G27" s="736"/>
    </row>
    <row r="28" spans="1:7">
      <c r="A28" s="20" t="str">
        <f t="shared" si="0"/>
        <v>r140</v>
      </c>
      <c r="B28" s="154" t="s">
        <v>539</v>
      </c>
      <c r="C28" s="119" t="s">
        <v>519</v>
      </c>
      <c r="D28" s="92" t="s">
        <v>59</v>
      </c>
      <c r="E28" s="76"/>
      <c r="F28" s="76"/>
    </row>
    <row r="29" spans="1:7">
      <c r="A29" s="20" t="str">
        <f t="shared" si="0"/>
        <v>r150</v>
      </c>
      <c r="B29" s="154" t="s">
        <v>540</v>
      </c>
      <c r="C29" s="119" t="s">
        <v>60</v>
      </c>
      <c r="D29" s="92" t="s">
        <v>52</v>
      </c>
      <c r="E29" s="76"/>
      <c r="F29" s="76"/>
    </row>
    <row r="30" spans="1:7">
      <c r="A30" s="20" t="str">
        <f t="shared" si="0"/>
        <v>r160</v>
      </c>
      <c r="B30" s="159" t="s">
        <v>541</v>
      </c>
      <c r="C30" s="119" t="s">
        <v>61</v>
      </c>
      <c r="D30" s="92" t="s">
        <v>54</v>
      </c>
      <c r="E30" s="76"/>
      <c r="F30" s="76"/>
    </row>
    <row r="31" spans="1:7">
      <c r="A31" s="20" t="str">
        <f t="shared" si="0"/>
        <v>r170</v>
      </c>
      <c r="B31" s="159" t="s">
        <v>542</v>
      </c>
      <c r="C31" s="156" t="s">
        <v>62</v>
      </c>
      <c r="D31" s="92" t="s">
        <v>56</v>
      </c>
      <c r="E31" s="76"/>
      <c r="F31" s="76"/>
    </row>
    <row r="32" spans="1:7">
      <c r="A32" s="20" t="str">
        <f t="shared" si="0"/>
        <v>r180</v>
      </c>
      <c r="B32" s="160" t="s">
        <v>543</v>
      </c>
      <c r="C32" s="161" t="s">
        <v>63</v>
      </c>
      <c r="D32" s="97" t="s">
        <v>64</v>
      </c>
      <c r="E32" s="162"/>
      <c r="F32" s="162"/>
    </row>
  </sheetData>
  <mergeCells count="2">
    <mergeCell ref="E12:E13"/>
    <mergeCell ref="C2:F2"/>
  </mergeCells>
  <phoneticPr fontId="0" type="noConversion"/>
  <printOptions horizontalCentered="1"/>
  <pageMargins left="0.7" right="0.7" top="0.75" bottom="0.75" header="0.3" footer="0.3"/>
  <pageSetup paperSize="9" scale="96" orientation="landscape" cellComments="asDisplayed" r:id="rId1"/>
  <headerFooter alignWithMargins="0">
    <oddHeader>&amp;CBG
ПРИЛОЖЕНИЕ III</oddHeader>
    <oddFooter>&amp;CСтр.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2">
    <tabColor theme="1"/>
    <pageSetUpPr fitToPage="1"/>
  </sheetPr>
  <dimension ref="A1:F33"/>
  <sheetViews>
    <sheetView showGridLines="0" topLeftCell="A34" zoomScaleNormal="100" zoomScaleSheetLayoutView="80" zoomScalePageLayoutView="90" workbookViewId="0">
      <selection activeCell="E8" sqref="E8"/>
    </sheetView>
  </sheetViews>
  <sheetFormatPr defaultRowHeight="12.75"/>
  <cols>
    <col min="1" max="1" width="3.7109375" style="20" customWidth="1"/>
    <col min="2" max="2" width="11.7109375" style="5" customWidth="1"/>
    <col min="3" max="3" width="35.7109375" style="5" customWidth="1"/>
    <col min="4" max="4" width="40.7109375" style="48" customWidth="1"/>
    <col min="5" max="5" width="20.7109375" style="5" customWidth="1"/>
    <col min="6" max="6" width="23.7109375" style="5" customWidth="1"/>
    <col min="7" max="16384" width="9.140625" style="5"/>
  </cols>
  <sheetData>
    <row r="1" spans="1:6" s="9" customFormat="1">
      <c r="A1" s="8" t="s">
        <v>752</v>
      </c>
      <c r="D1" s="59"/>
      <c r="E1" s="59"/>
    </row>
    <row r="2" spans="1:6" s="9" customFormat="1" ht="13.5">
      <c r="A2" s="64"/>
      <c r="B2" s="12" t="e">
        <f>T(#REF!)</f>
        <v>#REF!</v>
      </c>
      <c r="C2" s="960" t="e">
        <f>T(#REF!)</f>
        <v>#REF!</v>
      </c>
      <c r="D2" s="960"/>
      <c r="E2" s="960"/>
      <c r="F2" s="960"/>
    </row>
    <row r="3" spans="1:6" s="9" customFormat="1" ht="13.5">
      <c r="A3" s="8"/>
      <c r="B3" s="14" t="e">
        <f>#REF!</f>
        <v>#REF!</v>
      </c>
      <c r="C3" s="15" t="s">
        <v>607</v>
      </c>
      <c r="D3" s="65"/>
      <c r="E3" s="65"/>
      <c r="F3" s="16"/>
    </row>
    <row r="4" spans="1:6" s="9" customFormat="1" ht="13.5">
      <c r="A4" s="8"/>
      <c r="B4" s="17" t="e">
        <f>T(#REF!)</f>
        <v>#REF!</v>
      </c>
      <c r="C4" s="15" t="s">
        <v>608</v>
      </c>
      <c r="D4" s="65"/>
      <c r="E4" s="65"/>
      <c r="F4" s="16"/>
    </row>
    <row r="5" spans="1:6" s="9" customFormat="1">
      <c r="A5" s="20"/>
      <c r="D5" s="59"/>
      <c r="E5" s="19"/>
      <c r="F5" s="19" t="s">
        <v>629</v>
      </c>
    </row>
    <row r="6" spans="1:6" ht="12.75" customHeight="1">
      <c r="B6" s="4" t="s">
        <v>46</v>
      </c>
      <c r="D6" s="53"/>
      <c r="E6" s="53"/>
      <c r="F6" s="53"/>
    </row>
    <row r="7" spans="1:6" s="23" customFormat="1">
      <c r="A7" s="21">
        <v>5</v>
      </c>
      <c r="B7" s="66"/>
      <c r="C7" s="67"/>
      <c r="D7" s="68"/>
      <c r="E7" s="23" t="s">
        <v>630</v>
      </c>
      <c r="F7" s="23" t="s">
        <v>631</v>
      </c>
    </row>
    <row r="8" spans="1:6" ht="12.75" customHeight="1">
      <c r="B8" s="134" t="s">
        <v>65</v>
      </c>
      <c r="E8" s="736" t="s">
        <v>769</v>
      </c>
      <c r="F8" s="53"/>
    </row>
    <row r="9" spans="1:6" ht="12.75" customHeight="1">
      <c r="F9" s="53"/>
    </row>
    <row r="10" spans="1:6" ht="12.75" customHeight="1">
      <c r="F10" s="53"/>
    </row>
    <row r="11" spans="1:6" ht="12.75" customHeight="1">
      <c r="F11" s="53"/>
    </row>
    <row r="12" spans="1:6" ht="51">
      <c r="B12" s="137"/>
      <c r="C12" s="138"/>
      <c r="D12" s="163" t="s">
        <v>350</v>
      </c>
      <c r="E12" s="966" t="s">
        <v>352</v>
      </c>
      <c r="F12" s="30" t="s">
        <v>48</v>
      </c>
    </row>
    <row r="13" spans="1:6" ht="38.25">
      <c r="B13" s="139"/>
      <c r="C13" s="140"/>
      <c r="D13" s="141"/>
      <c r="E13" s="968"/>
      <c r="F13" s="142" t="s">
        <v>49</v>
      </c>
    </row>
    <row r="14" spans="1:6" ht="12.75" customHeight="1">
      <c r="B14" s="143"/>
      <c r="C14" s="144"/>
      <c r="D14" s="145"/>
      <c r="E14" s="146" t="s">
        <v>525</v>
      </c>
      <c r="F14" s="146" t="s">
        <v>526</v>
      </c>
    </row>
    <row r="15" spans="1:6" ht="21.75" customHeight="1">
      <c r="A15" s="20" t="str">
        <f t="shared" ref="A15:A33" si="0">"r" &amp; RIGHT(1000+B15,3)</f>
        <v>r010</v>
      </c>
      <c r="B15" s="147" t="s">
        <v>525</v>
      </c>
      <c r="C15" s="148" t="s">
        <v>561</v>
      </c>
      <c r="D15" s="164" t="s">
        <v>363</v>
      </c>
      <c r="E15" s="149"/>
      <c r="F15" s="150"/>
    </row>
    <row r="16" spans="1:6">
      <c r="A16" s="20" t="str">
        <f t="shared" si="0"/>
        <v>r020</v>
      </c>
      <c r="B16" s="151" t="s">
        <v>526</v>
      </c>
      <c r="C16" s="152" t="s">
        <v>595</v>
      </c>
      <c r="D16" s="92" t="s">
        <v>50</v>
      </c>
      <c r="E16" s="76"/>
      <c r="F16" s="153"/>
    </row>
    <row r="17" spans="1:6">
      <c r="A17" s="20" t="str">
        <f t="shared" si="0"/>
        <v>r030</v>
      </c>
      <c r="B17" s="165" t="s">
        <v>527</v>
      </c>
      <c r="C17" s="152" t="s">
        <v>51</v>
      </c>
      <c r="D17" s="44" t="s">
        <v>52</v>
      </c>
      <c r="E17" s="76"/>
      <c r="F17" s="153"/>
    </row>
    <row r="18" spans="1:6">
      <c r="A18" s="20" t="str">
        <f t="shared" si="0"/>
        <v>r040</v>
      </c>
      <c r="B18" s="165" t="s">
        <v>528</v>
      </c>
      <c r="C18" s="152" t="s">
        <v>53</v>
      </c>
      <c r="D18" s="44" t="s">
        <v>54</v>
      </c>
      <c r="E18" s="76"/>
      <c r="F18" s="153"/>
    </row>
    <row r="19" spans="1:6">
      <c r="A19" s="20" t="str">
        <f t="shared" si="0"/>
        <v>r050</v>
      </c>
      <c r="B19" s="165" t="s">
        <v>529</v>
      </c>
      <c r="C19" s="152" t="s">
        <v>55</v>
      </c>
      <c r="D19" s="44" t="s">
        <v>56</v>
      </c>
      <c r="E19" s="76"/>
      <c r="F19" s="153"/>
    </row>
    <row r="20" spans="1:6" ht="21.75" customHeight="1">
      <c r="A20" s="20" t="str">
        <f t="shared" si="0"/>
        <v>r060</v>
      </c>
      <c r="B20" s="165" t="s">
        <v>530</v>
      </c>
      <c r="C20" s="57" t="s">
        <v>364</v>
      </c>
      <c r="D20" s="155" t="s">
        <v>365</v>
      </c>
      <c r="E20" s="78"/>
      <c r="F20" s="41"/>
    </row>
    <row r="21" spans="1:6">
      <c r="A21" s="20" t="str">
        <f t="shared" si="0"/>
        <v>r070</v>
      </c>
      <c r="B21" s="165" t="s">
        <v>531</v>
      </c>
      <c r="C21" s="119" t="s">
        <v>57</v>
      </c>
      <c r="D21" s="44" t="s">
        <v>58</v>
      </c>
      <c r="E21" s="76"/>
      <c r="F21" s="36"/>
    </row>
    <row r="22" spans="1:6">
      <c r="A22" s="20" t="str">
        <f t="shared" si="0"/>
        <v>r080</v>
      </c>
      <c r="B22" s="165" t="s">
        <v>532</v>
      </c>
      <c r="C22" s="119" t="s">
        <v>519</v>
      </c>
      <c r="D22" s="44" t="s">
        <v>59</v>
      </c>
      <c r="E22" s="76"/>
      <c r="F22" s="36"/>
    </row>
    <row r="23" spans="1:6">
      <c r="A23" s="20" t="str">
        <f t="shared" si="0"/>
        <v>r090</v>
      </c>
      <c r="B23" s="165" t="s">
        <v>533</v>
      </c>
      <c r="C23" s="119" t="s">
        <v>60</v>
      </c>
      <c r="D23" s="44" t="s">
        <v>52</v>
      </c>
      <c r="E23" s="76"/>
      <c r="F23" s="36"/>
    </row>
    <row r="24" spans="1:6">
      <c r="A24" s="20" t="str">
        <f t="shared" si="0"/>
        <v>r100</v>
      </c>
      <c r="B24" s="165" t="s">
        <v>535</v>
      </c>
      <c r="C24" s="119" t="s">
        <v>61</v>
      </c>
      <c r="D24" s="44" t="s">
        <v>54</v>
      </c>
      <c r="E24" s="76"/>
      <c r="F24" s="36"/>
    </row>
    <row r="25" spans="1:6">
      <c r="A25" s="20" t="str">
        <f t="shared" si="0"/>
        <v>r110</v>
      </c>
      <c r="B25" s="165" t="s">
        <v>536</v>
      </c>
      <c r="C25" s="156" t="s">
        <v>62</v>
      </c>
      <c r="D25" s="157" t="s">
        <v>56</v>
      </c>
      <c r="E25" s="76"/>
      <c r="F25" s="36"/>
    </row>
    <row r="26" spans="1:6" ht="21.75" customHeight="1">
      <c r="A26" s="20" t="str">
        <f t="shared" si="0"/>
        <v>r120</v>
      </c>
      <c r="B26" s="165" t="s">
        <v>537</v>
      </c>
      <c r="C26" s="158" t="s">
        <v>366</v>
      </c>
      <c r="D26" s="44" t="s">
        <v>367</v>
      </c>
      <c r="E26" s="78"/>
      <c r="F26" s="41"/>
    </row>
    <row r="27" spans="1:6">
      <c r="A27" s="20" t="str">
        <f t="shared" si="0"/>
        <v>r130</v>
      </c>
      <c r="B27" s="165" t="s">
        <v>538</v>
      </c>
      <c r="C27" s="119" t="s">
        <v>57</v>
      </c>
      <c r="D27" s="44" t="s">
        <v>58</v>
      </c>
      <c r="E27" s="76"/>
      <c r="F27" s="36"/>
    </row>
    <row r="28" spans="1:6">
      <c r="A28" s="20" t="str">
        <f t="shared" si="0"/>
        <v>r140</v>
      </c>
      <c r="B28" s="165" t="s">
        <v>539</v>
      </c>
      <c r="C28" s="119" t="s">
        <v>519</v>
      </c>
      <c r="D28" s="44" t="s">
        <v>59</v>
      </c>
      <c r="E28" s="76"/>
      <c r="F28" s="36"/>
    </row>
    <row r="29" spans="1:6">
      <c r="A29" s="20" t="str">
        <f t="shared" si="0"/>
        <v>r150</v>
      </c>
      <c r="B29" s="165" t="s">
        <v>540</v>
      </c>
      <c r="C29" s="119" t="s">
        <v>60</v>
      </c>
      <c r="D29" s="44" t="s">
        <v>52</v>
      </c>
      <c r="E29" s="76"/>
      <c r="F29" s="36"/>
    </row>
    <row r="30" spans="1:6">
      <c r="A30" s="20" t="str">
        <f t="shared" si="0"/>
        <v>r160</v>
      </c>
      <c r="B30" s="166" t="s">
        <v>541</v>
      </c>
      <c r="C30" s="119" t="s">
        <v>61</v>
      </c>
      <c r="D30" s="44" t="s">
        <v>54</v>
      </c>
      <c r="E30" s="76"/>
      <c r="F30" s="36"/>
    </row>
    <row r="31" spans="1:6">
      <c r="A31" s="20" t="str">
        <f t="shared" si="0"/>
        <v>r170</v>
      </c>
      <c r="B31" s="166" t="s">
        <v>542</v>
      </c>
      <c r="C31" s="119" t="s">
        <v>62</v>
      </c>
      <c r="D31" s="44" t="s">
        <v>56</v>
      </c>
      <c r="E31" s="76"/>
      <c r="F31" s="36"/>
    </row>
    <row r="32" spans="1:6">
      <c r="A32" s="20" t="str">
        <f t="shared" si="0"/>
        <v>r180</v>
      </c>
      <c r="B32" s="167" t="s">
        <v>543</v>
      </c>
      <c r="C32" s="161" t="s">
        <v>63</v>
      </c>
      <c r="D32" s="44" t="s">
        <v>64</v>
      </c>
      <c r="E32" s="162"/>
      <c r="F32" s="79"/>
    </row>
    <row r="33" spans="1:6" s="172" customFormat="1" ht="38.25">
      <c r="A33" s="20" t="str">
        <f t="shared" si="0"/>
        <v>r190</v>
      </c>
      <c r="B33" s="168" t="s">
        <v>609</v>
      </c>
      <c r="C33" s="169" t="s">
        <v>66</v>
      </c>
      <c r="D33" s="170" t="s">
        <v>67</v>
      </c>
      <c r="E33" s="171"/>
      <c r="F33" s="46"/>
    </row>
  </sheetData>
  <mergeCells count="2">
    <mergeCell ref="C2:F2"/>
    <mergeCell ref="E12:E13"/>
  </mergeCells>
  <printOptions horizontalCentered="1"/>
  <pageMargins left="0.23622047244094491" right="0.23622047244094491" top="0.74803149606299213" bottom="0.55118110236220474" header="0.31496062992125984" footer="0.31496062992125984"/>
  <pageSetup paperSize="9" scale="92" orientation="landscape" cellComments="asDisplayed" r:id="rId1"/>
  <headerFooter alignWithMargins="0">
    <oddHeader>&amp;CBG
ПРИЛОЖЕНИЕ III</oddHeader>
    <oddFooter>&amp;CСтр.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33">
    <tabColor rgb="FF66FFCC"/>
    <pageSetUpPr fitToPage="1"/>
  </sheetPr>
  <dimension ref="A1:J34"/>
  <sheetViews>
    <sheetView showGridLines="0" topLeftCell="A19" zoomScale="80" zoomScaleNormal="80" zoomScaleSheetLayoutView="70" zoomScalePageLayoutView="90" workbookViewId="0">
      <selection activeCell="E20" sqref="E20"/>
    </sheetView>
  </sheetViews>
  <sheetFormatPr defaultRowHeight="12.75"/>
  <cols>
    <col min="1" max="1" width="3.7109375" style="20" customWidth="1"/>
    <col min="2" max="2" width="11.7109375" style="5" customWidth="1"/>
    <col min="3" max="3" width="40.28515625" style="5" bestFit="1" customWidth="1"/>
    <col min="4" max="4" width="35.7109375" style="48" customWidth="1"/>
    <col min="5" max="8" width="20.7109375" style="5" customWidth="1"/>
    <col min="9" max="16384" width="9.140625" style="5"/>
  </cols>
  <sheetData>
    <row r="1" spans="1:10" s="9" customFormat="1">
      <c r="A1" s="8" t="s">
        <v>751</v>
      </c>
      <c r="D1" s="59"/>
      <c r="E1" s="59"/>
    </row>
    <row r="2" spans="1:10" s="9" customFormat="1" ht="13.5">
      <c r="A2" s="64"/>
      <c r="B2" s="12" t="e">
        <f>T(#REF!)</f>
        <v>#REF!</v>
      </c>
      <c r="C2" s="960" t="e">
        <f>T(#REF!)</f>
        <v>#REF!</v>
      </c>
      <c r="D2" s="960"/>
      <c r="E2" s="960"/>
      <c r="F2" s="960"/>
    </row>
    <row r="3" spans="1:10" s="9" customFormat="1" ht="13.5">
      <c r="A3" s="8"/>
      <c r="B3" s="14" t="e">
        <f>#REF!</f>
        <v>#REF!</v>
      </c>
      <c r="C3" s="15" t="s">
        <v>607</v>
      </c>
      <c r="D3" s="65"/>
      <c r="E3" s="65"/>
      <c r="F3" s="16"/>
    </row>
    <row r="4" spans="1:10" s="9" customFormat="1" ht="13.5">
      <c r="A4" s="8"/>
      <c r="B4" s="17" t="e">
        <f>T(#REF!)</f>
        <v>#REF!</v>
      </c>
      <c r="C4" s="15" t="s">
        <v>608</v>
      </c>
      <c r="D4" s="65"/>
      <c r="E4" s="65"/>
      <c r="F4" s="16"/>
    </row>
    <row r="5" spans="1:10" s="9" customFormat="1">
      <c r="A5" s="20"/>
      <c r="D5" s="59"/>
      <c r="E5" s="19"/>
      <c r="H5" s="19" t="s">
        <v>629</v>
      </c>
    </row>
    <row r="6" spans="1:10" ht="12.75" customHeight="1">
      <c r="B6" s="4" t="s">
        <v>46</v>
      </c>
      <c r="D6" s="53"/>
      <c r="E6" s="53"/>
      <c r="F6" s="53"/>
      <c r="G6" s="53"/>
      <c r="H6" s="53"/>
    </row>
    <row r="7" spans="1:10" s="23" customFormat="1">
      <c r="A7" s="21">
        <v>5</v>
      </c>
      <c r="B7" s="66"/>
      <c r="C7" s="67"/>
      <c r="D7" s="68"/>
      <c r="E7" s="23" t="s">
        <v>630</v>
      </c>
      <c r="F7" s="23" t="s">
        <v>631</v>
      </c>
      <c r="G7" s="23" t="s">
        <v>632</v>
      </c>
      <c r="H7" s="23" t="s">
        <v>633</v>
      </c>
    </row>
    <row r="8" spans="1:10" ht="12.75" customHeight="1">
      <c r="B8" s="134" t="s">
        <v>68</v>
      </c>
      <c r="D8" s="173"/>
      <c r="E8" s="3"/>
      <c r="F8" s="3"/>
      <c r="G8" s="3"/>
      <c r="H8" s="53"/>
    </row>
    <row r="9" spans="1:10" ht="12.75" customHeight="1">
      <c r="C9" s="174"/>
      <c r="D9" s="173"/>
      <c r="E9" s="3"/>
      <c r="F9" s="3"/>
      <c r="G9" s="3"/>
      <c r="H9" s="53"/>
      <c r="J9" s="813" t="s">
        <v>770</v>
      </c>
    </row>
    <row r="10" spans="1:10" ht="12.75" customHeight="1">
      <c r="C10" s="174"/>
      <c r="D10" s="173"/>
      <c r="E10" s="3"/>
      <c r="F10" s="3"/>
      <c r="G10" s="3"/>
      <c r="H10" s="53"/>
      <c r="J10" s="813" t="s">
        <v>771</v>
      </c>
    </row>
    <row r="11" spans="1:10" ht="12.75" customHeight="1">
      <c r="C11" s="174"/>
      <c r="D11" s="173"/>
      <c r="E11" s="3"/>
      <c r="F11" s="3"/>
      <c r="G11" s="3"/>
      <c r="H11" s="53"/>
    </row>
    <row r="12" spans="1:10" ht="25.5">
      <c r="B12" s="137"/>
      <c r="C12" s="138"/>
      <c r="D12" s="163" t="s">
        <v>350</v>
      </c>
      <c r="E12" s="175" t="s">
        <v>69</v>
      </c>
      <c r="F12" s="1" t="s">
        <v>70</v>
      </c>
      <c r="G12" s="175" t="s">
        <v>71</v>
      </c>
      <c r="H12" s="175" t="s">
        <v>72</v>
      </c>
    </row>
    <row r="13" spans="1:10" ht="25.5">
      <c r="B13" s="139"/>
      <c r="C13" s="140"/>
      <c r="D13" s="141"/>
      <c r="E13" s="176"/>
      <c r="F13" s="177" t="s">
        <v>73</v>
      </c>
      <c r="G13" s="178" t="s">
        <v>74</v>
      </c>
      <c r="H13" s="178" t="s">
        <v>75</v>
      </c>
    </row>
    <row r="14" spans="1:10" ht="13.5">
      <c r="B14" s="143"/>
      <c r="C14" s="144"/>
      <c r="D14" s="145"/>
      <c r="E14" s="146" t="s">
        <v>525</v>
      </c>
      <c r="F14" s="146" t="s">
        <v>526</v>
      </c>
      <c r="G14" s="146" t="s">
        <v>527</v>
      </c>
      <c r="H14" s="146" t="s">
        <v>528</v>
      </c>
    </row>
    <row r="15" spans="1:10" ht="24.95" customHeight="1">
      <c r="A15" s="20" t="str">
        <f t="shared" ref="A15:A33" si="0">"r" &amp; RIGHT(1000+B15,3)</f>
        <v>r010</v>
      </c>
      <c r="B15" s="727" t="s">
        <v>525</v>
      </c>
      <c r="C15" s="728" t="s">
        <v>560</v>
      </c>
      <c r="D15" s="738" t="s">
        <v>363</v>
      </c>
      <c r="E15" s="739">
        <f>SUM(E16:E19)</f>
        <v>1977</v>
      </c>
      <c r="F15" s="739">
        <f t="shared" ref="F15" si="1">SUM(F16:F19)</f>
        <v>0</v>
      </c>
      <c r="G15" s="739">
        <f>E15+F15</f>
        <v>1977</v>
      </c>
      <c r="H15" s="739">
        <f>SUM(H16:H19)</f>
        <v>-9</v>
      </c>
      <c r="I15" s="703">
        <f>G15-F_01.01!E28</f>
        <v>4</v>
      </c>
    </row>
    <row r="16" spans="1:10">
      <c r="A16" s="20" t="str">
        <f t="shared" si="0"/>
        <v>r020</v>
      </c>
      <c r="B16" s="151" t="s">
        <v>526</v>
      </c>
      <c r="C16" s="152" t="s">
        <v>595</v>
      </c>
      <c r="D16" s="180" t="s">
        <v>50</v>
      </c>
      <c r="E16" s="181">
        <v>1903</v>
      </c>
      <c r="F16" s="181">
        <v>0</v>
      </c>
      <c r="G16" s="181">
        <f t="shared" ref="G16:G19" si="2">E16+F16</f>
        <v>1903</v>
      </c>
      <c r="H16" s="297">
        <v>0</v>
      </c>
      <c r="I16" s="736"/>
    </row>
    <row r="17" spans="1:10" ht="25.5">
      <c r="A17" s="20" t="str">
        <f t="shared" si="0"/>
        <v>r030</v>
      </c>
      <c r="B17" s="165" t="s">
        <v>527</v>
      </c>
      <c r="C17" s="152" t="s">
        <v>51</v>
      </c>
      <c r="D17" s="157" t="s">
        <v>52</v>
      </c>
      <c r="E17" s="181">
        <v>1</v>
      </c>
      <c r="F17" s="181">
        <v>0</v>
      </c>
      <c r="G17" s="181">
        <f t="shared" si="2"/>
        <v>1</v>
      </c>
      <c r="H17" s="817">
        <v>-9</v>
      </c>
      <c r="I17" s="736"/>
    </row>
    <row r="18" spans="1:10" ht="25.5">
      <c r="A18" s="20" t="str">
        <f t="shared" si="0"/>
        <v>r040</v>
      </c>
      <c r="B18" s="165" t="s">
        <v>528</v>
      </c>
      <c r="C18" s="152" t="s">
        <v>53</v>
      </c>
      <c r="D18" s="157" t="s">
        <v>54</v>
      </c>
      <c r="E18" s="181">
        <v>0</v>
      </c>
      <c r="F18" s="181">
        <v>0</v>
      </c>
      <c r="G18" s="181">
        <f t="shared" si="2"/>
        <v>0</v>
      </c>
      <c r="H18" s="297">
        <v>0</v>
      </c>
      <c r="I18" s="736"/>
    </row>
    <row r="19" spans="1:10" ht="27">
      <c r="A19" s="20" t="str">
        <f t="shared" si="0"/>
        <v>r050</v>
      </c>
      <c r="B19" s="165" t="s">
        <v>529</v>
      </c>
      <c r="C19" s="152" t="s">
        <v>55</v>
      </c>
      <c r="D19" s="157" t="s">
        <v>56</v>
      </c>
      <c r="E19" s="817">
        <v>73</v>
      </c>
      <c r="F19" s="181">
        <v>0</v>
      </c>
      <c r="G19" s="181">
        <f t="shared" si="2"/>
        <v>73</v>
      </c>
      <c r="H19" s="747">
        <v>0</v>
      </c>
      <c r="I19" s="736"/>
      <c r="J19" s="813" t="s">
        <v>772</v>
      </c>
    </row>
    <row r="20" spans="1:10" ht="24.95" customHeight="1">
      <c r="A20" s="20" t="str">
        <f t="shared" si="0"/>
        <v>r060</v>
      </c>
      <c r="B20" s="719" t="s">
        <v>530</v>
      </c>
      <c r="C20" s="740" t="s">
        <v>364</v>
      </c>
      <c r="D20" s="741" t="s">
        <v>365</v>
      </c>
      <c r="E20" s="739">
        <f>SUM(E21:E25)</f>
        <v>272721</v>
      </c>
      <c r="F20" s="739">
        <f>SUM(F21:F25)</f>
        <v>0</v>
      </c>
      <c r="G20" s="739">
        <f>E20+F20</f>
        <v>272721</v>
      </c>
      <c r="H20" s="739">
        <f>SUM(H21:H25)</f>
        <v>0</v>
      </c>
      <c r="I20" s="703">
        <f>G20-F_01.01!E29</f>
        <v>81374</v>
      </c>
      <c r="J20" s="813" t="s">
        <v>773</v>
      </c>
    </row>
    <row r="21" spans="1:10" ht="25.5">
      <c r="A21" s="20" t="str">
        <f t="shared" si="0"/>
        <v>r070</v>
      </c>
      <c r="B21" s="165" t="s">
        <v>531</v>
      </c>
      <c r="C21" s="119" t="s">
        <v>57</v>
      </c>
      <c r="D21" s="157" t="s">
        <v>58</v>
      </c>
      <c r="E21" s="181">
        <v>0</v>
      </c>
      <c r="F21" s="181">
        <v>0</v>
      </c>
      <c r="G21" s="181">
        <f t="shared" ref="G21:G25" si="3">E21+F21</f>
        <v>0</v>
      </c>
      <c r="H21" s="181">
        <v>0</v>
      </c>
      <c r="I21" s="736"/>
    </row>
    <row r="22" spans="1:10" ht="25.5">
      <c r="A22" s="20" t="str">
        <f t="shared" si="0"/>
        <v>r080</v>
      </c>
      <c r="B22" s="165" t="s">
        <v>532</v>
      </c>
      <c r="C22" s="119" t="s">
        <v>519</v>
      </c>
      <c r="D22" s="157" t="s">
        <v>59</v>
      </c>
      <c r="E22" s="181">
        <v>269666</v>
      </c>
      <c r="F22" s="181">
        <v>0</v>
      </c>
      <c r="G22" s="181">
        <f t="shared" si="3"/>
        <v>269666</v>
      </c>
      <c r="H22" s="181">
        <v>0</v>
      </c>
      <c r="I22" s="736"/>
    </row>
    <row r="23" spans="1:10" ht="25.5">
      <c r="A23" s="20" t="str">
        <f t="shared" si="0"/>
        <v>r090</v>
      </c>
      <c r="B23" s="165" t="s">
        <v>533</v>
      </c>
      <c r="C23" s="119" t="s">
        <v>60</v>
      </c>
      <c r="D23" s="157" t="s">
        <v>52</v>
      </c>
      <c r="E23" s="181">
        <v>3055</v>
      </c>
      <c r="F23" s="181">
        <v>0</v>
      </c>
      <c r="G23" s="181">
        <f t="shared" si="3"/>
        <v>3055</v>
      </c>
      <c r="H23" s="181">
        <v>0</v>
      </c>
      <c r="I23" s="736"/>
    </row>
    <row r="24" spans="1:10" ht="25.5">
      <c r="A24" s="20" t="str">
        <f t="shared" si="0"/>
        <v>r100</v>
      </c>
      <c r="B24" s="165" t="s">
        <v>535</v>
      </c>
      <c r="C24" s="119" t="s">
        <v>61</v>
      </c>
      <c r="D24" s="157" t="s">
        <v>54</v>
      </c>
      <c r="E24" s="181">
        <v>0</v>
      </c>
      <c r="F24" s="181">
        <v>0</v>
      </c>
      <c r="G24" s="181">
        <f t="shared" si="3"/>
        <v>0</v>
      </c>
      <c r="H24" s="181">
        <v>0</v>
      </c>
      <c r="I24" s="736"/>
    </row>
    <row r="25" spans="1:10" ht="25.5">
      <c r="A25" s="20" t="str">
        <f t="shared" si="0"/>
        <v>r110</v>
      </c>
      <c r="B25" s="165" t="s">
        <v>536</v>
      </c>
      <c r="C25" s="156" t="s">
        <v>62</v>
      </c>
      <c r="D25" s="157" t="s">
        <v>56</v>
      </c>
      <c r="E25" s="181">
        <v>0</v>
      </c>
      <c r="F25" s="181">
        <v>0</v>
      </c>
      <c r="G25" s="181">
        <f t="shared" si="3"/>
        <v>0</v>
      </c>
      <c r="H25" s="181">
        <v>0</v>
      </c>
      <c r="I25" s="736"/>
    </row>
    <row r="26" spans="1:10" ht="24.95" customHeight="1">
      <c r="A26" s="20" t="str">
        <f t="shared" si="0"/>
        <v>r120</v>
      </c>
      <c r="B26" s="719" t="s">
        <v>537</v>
      </c>
      <c r="C26" s="734" t="s">
        <v>366</v>
      </c>
      <c r="D26" s="742" t="s">
        <v>367</v>
      </c>
      <c r="E26" s="739">
        <f>SUM(E27:E32)</f>
        <v>0</v>
      </c>
      <c r="F26" s="739">
        <f>SUM(F27:F32)</f>
        <v>0</v>
      </c>
      <c r="G26" s="739">
        <f>E26+F26</f>
        <v>0</v>
      </c>
      <c r="H26" s="739">
        <f>SUM(H27:H32)</f>
        <v>0</v>
      </c>
      <c r="I26" s="703">
        <f>F26-F_01.01!E30</f>
        <v>0</v>
      </c>
    </row>
    <row r="27" spans="1:10" ht="25.5">
      <c r="A27" s="20" t="str">
        <f t="shared" si="0"/>
        <v>r130</v>
      </c>
      <c r="B27" s="165" t="s">
        <v>538</v>
      </c>
      <c r="C27" s="119" t="s">
        <v>57</v>
      </c>
      <c r="D27" s="157" t="s">
        <v>58</v>
      </c>
      <c r="E27" s="181">
        <v>0</v>
      </c>
      <c r="F27" s="181">
        <v>0</v>
      </c>
      <c r="G27" s="181">
        <f>E27+F27</f>
        <v>0</v>
      </c>
      <c r="H27" s="181">
        <v>0</v>
      </c>
      <c r="I27" s="736"/>
    </row>
    <row r="28" spans="1:10" ht="25.5">
      <c r="A28" s="20" t="str">
        <f t="shared" si="0"/>
        <v>r140</v>
      </c>
      <c r="B28" s="165" t="s">
        <v>539</v>
      </c>
      <c r="C28" s="119" t="s">
        <v>519</v>
      </c>
      <c r="D28" s="157" t="s">
        <v>59</v>
      </c>
      <c r="E28" s="181">
        <v>0</v>
      </c>
      <c r="F28" s="181">
        <v>0</v>
      </c>
      <c r="G28" s="181">
        <f t="shared" ref="G28:G32" si="4">E28+F28</f>
        <v>0</v>
      </c>
      <c r="H28" s="181">
        <v>0</v>
      </c>
      <c r="I28" s="736"/>
    </row>
    <row r="29" spans="1:10" ht="25.5">
      <c r="A29" s="20" t="str">
        <f t="shared" si="0"/>
        <v>r150</v>
      </c>
      <c r="B29" s="165" t="s">
        <v>540</v>
      </c>
      <c r="C29" s="119" t="s">
        <v>60</v>
      </c>
      <c r="D29" s="157" t="s">
        <v>52</v>
      </c>
      <c r="E29" s="181">
        <v>0</v>
      </c>
      <c r="F29" s="181">
        <v>0</v>
      </c>
      <c r="G29" s="181">
        <f t="shared" si="4"/>
        <v>0</v>
      </c>
      <c r="H29" s="181">
        <v>0</v>
      </c>
    </row>
    <row r="30" spans="1:10" ht="25.5">
      <c r="A30" s="20" t="str">
        <f t="shared" si="0"/>
        <v>r160</v>
      </c>
      <c r="B30" s="166" t="s">
        <v>541</v>
      </c>
      <c r="C30" s="119" t="s">
        <v>61</v>
      </c>
      <c r="D30" s="157" t="s">
        <v>54</v>
      </c>
      <c r="E30" s="181">
        <v>0</v>
      </c>
      <c r="F30" s="181">
        <v>0</v>
      </c>
      <c r="G30" s="181">
        <f t="shared" si="4"/>
        <v>0</v>
      </c>
      <c r="H30" s="181">
        <v>0</v>
      </c>
    </row>
    <row r="31" spans="1:10" ht="25.5">
      <c r="A31" s="20" t="str">
        <f t="shared" si="0"/>
        <v>r170</v>
      </c>
      <c r="B31" s="166" t="s">
        <v>542</v>
      </c>
      <c r="C31" s="156" t="s">
        <v>62</v>
      </c>
      <c r="D31" s="157" t="s">
        <v>56</v>
      </c>
      <c r="E31" s="181">
        <v>0</v>
      </c>
      <c r="F31" s="181">
        <v>0</v>
      </c>
      <c r="G31" s="181">
        <f t="shared" si="4"/>
        <v>0</v>
      </c>
      <c r="H31" s="181">
        <v>0</v>
      </c>
    </row>
    <row r="32" spans="1:10" ht="25.5">
      <c r="A32" s="20" t="str">
        <f t="shared" si="0"/>
        <v>r180</v>
      </c>
      <c r="B32" s="167" t="s">
        <v>543</v>
      </c>
      <c r="C32" s="161" t="s">
        <v>63</v>
      </c>
      <c r="D32" s="183" t="s">
        <v>64</v>
      </c>
      <c r="E32" s="181">
        <v>0</v>
      </c>
      <c r="F32" s="181">
        <v>0</v>
      </c>
      <c r="G32" s="181">
        <f t="shared" si="4"/>
        <v>0</v>
      </c>
      <c r="H32" s="184">
        <v>0</v>
      </c>
    </row>
    <row r="33" spans="1:8" ht="24.95" customHeight="1">
      <c r="A33" s="20" t="str">
        <f t="shared" si="0"/>
        <v>r190</v>
      </c>
      <c r="B33" s="743" t="s">
        <v>609</v>
      </c>
      <c r="C33" s="744" t="s">
        <v>76</v>
      </c>
      <c r="D33" s="745" t="s">
        <v>371</v>
      </c>
      <c r="E33" s="746">
        <f>E26+E20+E15</f>
        <v>274698</v>
      </c>
      <c r="F33" s="746">
        <f t="shared" ref="F33:H33" si="5">F26+F20+F15</f>
        <v>0</v>
      </c>
      <c r="G33" s="746">
        <f t="shared" si="5"/>
        <v>274698</v>
      </c>
      <c r="H33" s="818">
        <f t="shared" si="5"/>
        <v>-9</v>
      </c>
    </row>
    <row r="34" spans="1:8">
      <c r="G34" s="703">
        <f>G33-F_01.01!E27</f>
        <v>81378</v>
      </c>
    </row>
  </sheetData>
  <mergeCells count="1">
    <mergeCell ref="C2:F2"/>
  </mergeCells>
  <printOptions horizontalCentered="1"/>
  <pageMargins left="0.23622047244094491" right="0.23622047244094491" top="0.74803149606299213" bottom="0.55118110236220474" header="0.31496062992125984" footer="0.31496062992125984"/>
  <pageSetup paperSize="9" scale="73" orientation="landscape" cellComments="asDisplayed" r:id="rId1"/>
  <headerFooter alignWithMargins="0">
    <oddHeader>&amp;CBG
ПРИЛОЖЕНИЕ III</oddHeader>
    <oddFooter>&amp;CСтр. &amp;P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35">
    <tabColor theme="1"/>
  </sheetPr>
  <dimension ref="A1:E16"/>
  <sheetViews>
    <sheetView showGridLines="0" zoomScaleNormal="100" zoomScaleSheetLayoutView="90" zoomScalePageLayoutView="90" workbookViewId="0">
      <selection activeCell="G14" sqref="G14"/>
    </sheetView>
  </sheetViews>
  <sheetFormatPr defaultRowHeight="12.75"/>
  <cols>
    <col min="1" max="1" width="3.7109375" style="20" customWidth="1"/>
    <col min="2" max="2" width="11.7109375" style="5" customWidth="1"/>
    <col min="3" max="3" width="50.7109375" style="5" customWidth="1"/>
    <col min="4" max="4" width="30.7109375" style="48" customWidth="1"/>
    <col min="5" max="5" width="18.7109375" style="5" customWidth="1"/>
    <col min="6" max="16384" width="9.140625" style="5"/>
  </cols>
  <sheetData>
    <row r="1" spans="1:5" s="9" customFormat="1">
      <c r="A1" s="194" t="s">
        <v>750</v>
      </c>
      <c r="D1" s="59"/>
      <c r="E1" s="59"/>
    </row>
    <row r="2" spans="1:5" s="9" customFormat="1" ht="13.5">
      <c r="A2" s="64"/>
      <c r="B2" s="12" t="e">
        <f>T(#REF!)</f>
        <v>#REF!</v>
      </c>
      <c r="C2" s="960" t="e">
        <f>T(#REF!)</f>
        <v>#REF!</v>
      </c>
      <c r="D2" s="960"/>
      <c r="E2" s="960"/>
    </row>
    <row r="3" spans="1:5" s="9" customFormat="1" ht="13.5">
      <c r="A3" s="8"/>
      <c r="B3" s="14" t="e">
        <f>#REF!</f>
        <v>#REF!</v>
      </c>
      <c r="C3" s="15" t="s">
        <v>607</v>
      </c>
      <c r="D3" s="65"/>
      <c r="E3" s="65"/>
    </row>
    <row r="4" spans="1:5" s="9" customFormat="1" ht="13.5">
      <c r="A4" s="8"/>
      <c r="B4" s="17" t="e">
        <f>T(#REF!)</f>
        <v>#REF!</v>
      </c>
      <c r="C4" s="15" t="s">
        <v>608</v>
      </c>
      <c r="D4" s="65"/>
      <c r="E4" s="65"/>
    </row>
    <row r="5" spans="1:5" s="9" customFormat="1">
      <c r="A5" s="20"/>
      <c r="D5" s="59"/>
      <c r="E5" s="19" t="s">
        <v>629</v>
      </c>
    </row>
    <row r="6" spans="1:5" ht="12.75" customHeight="1">
      <c r="B6" s="4" t="s">
        <v>46</v>
      </c>
      <c r="D6" s="53"/>
      <c r="E6" s="53"/>
    </row>
    <row r="7" spans="1:5" s="23" customFormat="1">
      <c r="A7" s="21">
        <v>5</v>
      </c>
      <c r="B7" s="66"/>
      <c r="C7" s="67"/>
      <c r="D7" s="68"/>
      <c r="E7" s="23" t="s">
        <v>630</v>
      </c>
    </row>
    <row r="8" spans="1:5" s="3" customFormat="1">
      <c r="A8" s="100"/>
      <c r="B8" s="195" t="s">
        <v>78</v>
      </c>
      <c r="D8" s="196"/>
      <c r="E8" s="736" t="s">
        <v>769</v>
      </c>
    </row>
    <row r="9" spans="1:5" s="3" customFormat="1">
      <c r="A9" s="100"/>
      <c r="C9" s="198"/>
      <c r="D9" s="196"/>
      <c r="E9" s="197"/>
    </row>
    <row r="10" spans="1:5" s="3" customFormat="1">
      <c r="A10" s="100"/>
      <c r="C10" s="198"/>
      <c r="D10" s="196"/>
      <c r="E10" s="197"/>
    </row>
    <row r="11" spans="1:5" s="3" customFormat="1">
      <c r="A11" s="100"/>
      <c r="C11" s="198"/>
      <c r="D11" s="196"/>
      <c r="E11" s="197"/>
    </row>
    <row r="12" spans="1:5" s="3" customFormat="1" ht="31.5" customHeight="1">
      <c r="A12" s="100"/>
      <c r="B12" s="199"/>
      <c r="C12" s="200"/>
      <c r="D12" s="201" t="s">
        <v>350</v>
      </c>
      <c r="E12" s="202" t="s">
        <v>352</v>
      </c>
    </row>
    <row r="13" spans="1:5" s="3" customFormat="1">
      <c r="A13" s="100"/>
      <c r="B13" s="106"/>
      <c r="C13" s="203"/>
      <c r="D13" s="204"/>
      <c r="E13" s="191" t="s">
        <v>525</v>
      </c>
    </row>
    <row r="14" spans="1:5" s="3" customFormat="1" ht="33" customHeight="1">
      <c r="A14" s="20" t="str">
        <f>"r" &amp; RIGHT(1000+B14,3)</f>
        <v>r010</v>
      </c>
      <c r="B14" s="191" t="s">
        <v>525</v>
      </c>
      <c r="C14" s="205" t="s">
        <v>366</v>
      </c>
      <c r="D14" s="206" t="s">
        <v>367</v>
      </c>
      <c r="E14" s="207">
        <v>0</v>
      </c>
    </row>
    <row r="15" spans="1:5" s="3" customFormat="1" ht="33" customHeight="1">
      <c r="A15" s="20" t="str">
        <f>"r" &amp; RIGHT(1000+B15,3)</f>
        <v>r020</v>
      </c>
      <c r="B15" s="191" t="s">
        <v>526</v>
      </c>
      <c r="C15" s="205" t="s">
        <v>364</v>
      </c>
      <c r="D15" s="206" t="s">
        <v>365</v>
      </c>
      <c r="E15" s="207">
        <v>0</v>
      </c>
    </row>
    <row r="16" spans="1:5" s="3" customFormat="1" ht="33" customHeight="1">
      <c r="A16" s="20" t="str">
        <f>"r" &amp; RIGHT(1000+B16,3)</f>
        <v>r030</v>
      </c>
      <c r="B16" s="191" t="s">
        <v>527</v>
      </c>
      <c r="C16" s="205" t="s">
        <v>79</v>
      </c>
      <c r="D16" s="206" t="s">
        <v>80</v>
      </c>
      <c r="E16" s="207">
        <v>0</v>
      </c>
    </row>
  </sheetData>
  <mergeCells count="1">
    <mergeCell ref="C2:E2"/>
  </mergeCells>
  <printOptions horizontalCentered="1"/>
  <pageMargins left="0.23622047244094491" right="0.23622047244094491" top="0.74803149606299213" bottom="0.55118110236220474" header="0.31496062992125984" footer="0.31496062992125984"/>
  <pageSetup paperSize="9" fitToHeight="3" orientation="landscape" cellComments="asDisplayed" r:id="rId1"/>
  <headerFooter alignWithMargins="0">
    <oddHeader>&amp;CBG
ПРИЛОЖЕНИЕ III</oddHeader>
    <oddFooter>&amp;CСтр.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31</vt:i4>
      </vt:variant>
      <vt:variant>
        <vt:lpstr>Named Ranges</vt:lpstr>
      </vt:variant>
      <vt:variant>
        <vt:i4>35</vt:i4>
      </vt:variant>
    </vt:vector>
  </HeadingPairs>
  <TitlesOfParts>
    <vt:vector size="66" baseType="lpstr">
      <vt:lpstr>F_01.01</vt:lpstr>
      <vt:lpstr>F_01.02</vt:lpstr>
      <vt:lpstr>F_01.03</vt:lpstr>
      <vt:lpstr>F_02.00</vt:lpstr>
      <vt:lpstr>F_03.00</vt:lpstr>
      <vt:lpstr>F_04.01</vt:lpstr>
      <vt:lpstr>F_04.02</vt:lpstr>
      <vt:lpstr>F_04.03</vt:lpstr>
      <vt:lpstr>F_04.05</vt:lpstr>
      <vt:lpstr>F_05.00</vt:lpstr>
      <vt:lpstr>F_06.00</vt:lpstr>
      <vt:lpstr>F_08.01</vt:lpstr>
      <vt:lpstr>F_08.02</vt:lpstr>
      <vt:lpstr>F_09.01</vt:lpstr>
      <vt:lpstr>F_09.02</vt:lpstr>
      <vt:lpstr>F_10.00</vt:lpstr>
      <vt:lpstr>F_11.01</vt:lpstr>
      <vt:lpstr>F_13.01</vt:lpstr>
      <vt:lpstr>F_13.02</vt:lpstr>
      <vt:lpstr>F_13.03</vt:lpstr>
      <vt:lpstr>F_14.00</vt:lpstr>
      <vt:lpstr>F_15.00</vt:lpstr>
      <vt:lpstr>F_16.01</vt:lpstr>
      <vt:lpstr>F_16.02</vt:lpstr>
      <vt:lpstr>F_16.03</vt:lpstr>
      <vt:lpstr>F_16.04</vt:lpstr>
      <vt:lpstr>F_16.05</vt:lpstr>
      <vt:lpstr>F_16.06</vt:lpstr>
      <vt:lpstr>F_17.01</vt:lpstr>
      <vt:lpstr>F_17.02</vt:lpstr>
      <vt:lpstr>F_17.03</vt:lpstr>
      <vt:lpstr>F_01.01!Print_Area</vt:lpstr>
      <vt:lpstr>F_01.02!Print_Area</vt:lpstr>
      <vt:lpstr>F_01.03!Print_Area</vt:lpstr>
      <vt:lpstr>F_02.00!Print_Area</vt:lpstr>
      <vt:lpstr>F_03.00!Print_Area</vt:lpstr>
      <vt:lpstr>F_04.01!Print_Area</vt:lpstr>
      <vt:lpstr>F_04.02!Print_Area</vt:lpstr>
      <vt:lpstr>F_04.03!Print_Area</vt:lpstr>
      <vt:lpstr>F_04.05!Print_Area</vt:lpstr>
      <vt:lpstr>F_05.00!Print_Area</vt:lpstr>
      <vt:lpstr>F_06.00!Print_Area</vt:lpstr>
      <vt:lpstr>F_08.01!Print_Area</vt:lpstr>
      <vt:lpstr>F_08.02!Print_Area</vt:lpstr>
      <vt:lpstr>F_09.01!Print_Area</vt:lpstr>
      <vt:lpstr>F_09.02!Print_Area</vt:lpstr>
      <vt:lpstr>F_10.00!Print_Area</vt:lpstr>
      <vt:lpstr>F_11.01!Print_Area</vt:lpstr>
      <vt:lpstr>F_13.01!Print_Area</vt:lpstr>
      <vt:lpstr>F_13.02!Print_Area</vt:lpstr>
      <vt:lpstr>F_13.03!Print_Area</vt:lpstr>
      <vt:lpstr>F_14.00!Print_Area</vt:lpstr>
      <vt:lpstr>F_15.00!Print_Area</vt:lpstr>
      <vt:lpstr>F_16.01!Print_Area</vt:lpstr>
      <vt:lpstr>F_16.02!Print_Area</vt:lpstr>
      <vt:lpstr>F_16.03!Print_Area</vt:lpstr>
      <vt:lpstr>F_16.04!Print_Area</vt:lpstr>
      <vt:lpstr>F_16.05!Print_Area</vt:lpstr>
      <vt:lpstr>F_16.06!Print_Area</vt:lpstr>
      <vt:lpstr>F_17.01!Print_Area</vt:lpstr>
      <vt:lpstr>F_17.02!Print_Area</vt:lpstr>
      <vt:lpstr>F_17.03!Print_Area</vt:lpstr>
      <vt:lpstr>F_02.00!Print_Titles</vt:lpstr>
      <vt:lpstr>F_08.01!Print_Titles</vt:lpstr>
      <vt:lpstr>F_10.00!Print_Titles</vt:lpstr>
      <vt:lpstr>F_14.00!Print_Titles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FINREP framework</dc:subject>
  <dc:creator>FINREP ON</dc:creator>
  <cp:lastModifiedBy>petrova.n</cp:lastModifiedBy>
  <cp:lastPrinted>2015-04-27T08:55:34Z</cp:lastPrinted>
  <dcterms:created xsi:type="dcterms:W3CDTF">2005-12-22T16:09:37Z</dcterms:created>
  <dcterms:modified xsi:type="dcterms:W3CDTF">2015-04-30T06:13:56Z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